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vlbr.sharepoint.com/sites/lm-gemklimbeleid/Projectbegeleiding gemeenten/01_opvolging-overzichten/20241015-londerzeel/"/>
    </mc:Choice>
  </mc:AlternateContent>
  <xr:revisionPtr revIDLastSave="0" documentId="8_{F0C9DFE1-B8AD-42DA-865F-695044CE7C0A}" xr6:coauthVersionLast="47" xr6:coauthVersionMax="47" xr10:uidLastSave="{00000000-0000-0000-0000-000000000000}"/>
  <bookViews>
    <workbookView xWindow="-110" yWindow="-110" windowWidth="19420" windowHeight="10420" xr2:uid="{1F090EB4-9DB1-4387-9347-59F3EA237ED5}"/>
  </bookViews>
  <sheets>
    <sheet name="Lees mij" sheetId="9" r:id="rId1"/>
    <sheet name="Projectbegroting Natuur&amp;School" sheetId="8" r:id="rId2"/>
  </sheets>
  <definedNames>
    <definedName name="_xlnm.Print_Area" localSheetId="0">'Lees mij'!$A$1:$C$32</definedName>
    <definedName name="_xlnm.Print_Area" localSheetId="1">'Projectbegroting Natuur&amp;School'!$B$1:$K$55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 i="8" l="1"/>
  <c r="F38" i="8"/>
  <c r="F39" i="8"/>
  <c r="I39" i="8" s="1"/>
  <c r="F40" i="8"/>
  <c r="I40" i="8" s="1"/>
  <c r="F41" i="8"/>
  <c r="I41" i="8" s="1"/>
  <c r="F42" i="8"/>
  <c r="I42" i="8" s="1"/>
  <c r="F43" i="8"/>
  <c r="I43" i="8" s="1"/>
  <c r="F44" i="8"/>
  <c r="I44" i="8" s="1"/>
  <c r="F45" i="8"/>
  <c r="I45" i="8" s="1"/>
  <c r="F46" i="8"/>
  <c r="I46" i="8" s="1"/>
  <c r="F47" i="8"/>
  <c r="I47" i="8" s="1"/>
  <c r="F48" i="8"/>
  <c r="I48" i="8" s="1"/>
  <c r="F49" i="8"/>
  <c r="I49" i="8" s="1"/>
  <c r="F50" i="8"/>
  <c r="I50" i="8" s="1"/>
  <c r="F28" i="8"/>
  <c r="F27" i="8"/>
  <c r="F20" i="8"/>
  <c r="F14" i="8"/>
  <c r="F13" i="8"/>
  <c r="D12" i="8"/>
  <c r="D9" i="8"/>
  <c r="F9" i="8" s="1"/>
  <c r="D6" i="8"/>
  <c r="F6" i="8" s="1"/>
  <c r="I6" i="8" s="1"/>
  <c r="D7" i="8"/>
  <c r="F7" i="8" s="1"/>
  <c r="I7" i="8" s="1"/>
  <c r="D8" i="8"/>
  <c r="F8" i="8" s="1"/>
  <c r="I8" i="8" s="1"/>
  <c r="D11" i="8"/>
  <c r="D10" i="8"/>
  <c r="F10" i="8" s="1"/>
  <c r="D5" i="8"/>
  <c r="F5" i="8" s="1"/>
  <c r="F37" i="8"/>
  <c r="F51" i="8"/>
  <c r="F52" i="8"/>
  <c r="F53" i="8"/>
  <c r="I5" i="8" l="1"/>
  <c r="I9" i="8"/>
  <c r="I10" i="8"/>
  <c r="F11" i="8"/>
  <c r="I11" i="8" s="1"/>
  <c r="F12" i="8"/>
  <c r="I12" i="8" s="1"/>
  <c r="I13" i="8"/>
  <c r="I14" i="8"/>
  <c r="F15" i="8"/>
  <c r="I15" i="8"/>
  <c r="I16" i="8"/>
  <c r="F17" i="8"/>
  <c r="I17" i="8"/>
  <c r="F18" i="8"/>
  <c r="I18" i="8" s="1"/>
  <c r="F19" i="8"/>
  <c r="I19" i="8"/>
  <c r="I20" i="8"/>
  <c r="F21" i="8"/>
  <c r="I21" i="8"/>
  <c r="F22" i="8"/>
  <c r="I22" i="8" s="1"/>
  <c r="F23" i="8"/>
  <c r="I23" i="8" s="1"/>
  <c r="F24" i="8"/>
  <c r="I24" i="8"/>
  <c r="F25" i="8"/>
  <c r="I25" i="8"/>
  <c r="F26" i="8"/>
  <c r="I26" i="8"/>
  <c r="I27" i="8"/>
  <c r="I28" i="8"/>
  <c r="F29" i="8"/>
  <c r="I29" i="8"/>
  <c r="F30" i="8"/>
  <c r="I30" i="8"/>
  <c r="F31" i="8"/>
  <c r="I31" i="8"/>
  <c r="F32" i="8"/>
  <c r="I32" i="8"/>
  <c r="F33" i="8"/>
  <c r="I33" i="8"/>
  <c r="F34" i="8"/>
  <c r="I34" i="8"/>
  <c r="F35" i="8"/>
  <c r="I35" i="8" s="1"/>
  <c r="F36" i="8"/>
  <c r="I36" i="8" s="1"/>
  <c r="I37" i="8"/>
  <c r="I51" i="8"/>
  <c r="I52" i="8"/>
  <c r="I53" i="8"/>
  <c r="F3" i="8" l="1"/>
  <c r="I3" i="8" l="1"/>
  <c r="J54" i="8" l="1"/>
  <c r="I54" i="8"/>
  <c r="F54" i="8" l="1"/>
  <c r="I57" i="8" s="1"/>
</calcChain>
</file>

<file path=xl/sharedStrings.xml><?xml version="1.0" encoding="utf-8"?>
<sst xmlns="http://schemas.openxmlformats.org/spreadsheetml/2006/main" count="227" uniqueCount="103">
  <si>
    <t>Omschrijving</t>
  </si>
  <si>
    <t>Eenheid</t>
  </si>
  <si>
    <t>Eenheidsprijs
(incl. BTW)</t>
  </si>
  <si>
    <t>Hoeveelheid</t>
  </si>
  <si>
    <t>Raming kostprijs 
(incl. BTW)</t>
  </si>
  <si>
    <t>Uitvoering (derden / eigen personeel)</t>
  </si>
  <si>
    <t>(bevestigde) Andere financiering</t>
  </si>
  <si>
    <t>ja</t>
  </si>
  <si>
    <t>Projectbegroting</t>
  </si>
  <si>
    <t>Totaal gevraagde steun</t>
  </si>
  <si>
    <t>Totaal andere financiering</t>
  </si>
  <si>
    <t>TOTAAL PROJECT</t>
  </si>
  <si>
    <t>neen</t>
  </si>
  <si>
    <t>Deze informatie wordt gevraagd:</t>
  </si>
  <si>
    <t>Gevraagde financiering</t>
  </si>
  <si>
    <t>Indiening voor NIJB (ja / neen)</t>
  </si>
  <si>
    <t xml:space="preserve"> </t>
  </si>
  <si>
    <t>Titel</t>
  </si>
  <si>
    <t>Hoe gebruik ik het model projectbegroting?3</t>
  </si>
  <si>
    <t xml:space="preserve">Gebruik voor iedere te onderscheiden (begrote) kost een nieuwe rij. </t>
  </si>
  <si>
    <t>Een duidelijke en beknopte omschrijving van de kost. Deze omschrijving is gerelateerd aan de verschillende onderdelen van het inrichtingsplan.</t>
  </si>
  <si>
    <t>bv. aankoop inheemse bomen, grondbewerking: frezen, inzaaien bloemenweide, aankoop speelinfrastructuur in robiniahout, bestrijding japanse duizendknoop met verwerking maaisel, plaatsen houten afsluiting, uitgraven kikkerpoel…</t>
  </si>
  <si>
    <t>Eenheidsprijs</t>
  </si>
  <si>
    <t>De eenheid waarin gerekend wordt voor die kost (bv. m³, stuk…)</t>
  </si>
  <si>
    <t>De eenheidsprijs die gehanteerd wordt, inclusief BTW, in euro.</t>
  </si>
  <si>
    <t>Het aantal items voor die kost.</t>
  </si>
  <si>
    <t>Raming kostprijs</t>
  </si>
  <si>
    <t>Inclusief BTW, in euro. Deze wordt automatisch berekend.</t>
  </si>
  <si>
    <t>Let op, bij het invoegen van een nieuwe rij wordt deze formule misschien niet altijd overgenomen. Controleer daarom zeker deze bedragen en pas ze indien nodig aan.</t>
  </si>
  <si>
    <t>Uitvoering</t>
  </si>
  <si>
    <t xml:space="preserve">Op basis hiervan (kolom I) wordt het bedrag automatisch overgenomen in de kolom ‘gevraagde steun’. </t>
  </si>
  <si>
    <t>Geef hier aan hoeveel andere (bevestigde) financiering het project zal ontvangen. Indien dit bedrag niet per kost weergegeven kan worden, kan het bedrag integraal ingegeven worden in het totaal onderaan.</t>
  </si>
  <si>
    <t>Het totaal wordt automatisch berekend maar kan eenvoudig overschreven worden indien nodig.</t>
  </si>
  <si>
    <t>Is er nog andere financiering die nog niet werd bevestigd? Voeg deze informatie dan toe in de online aanvraag bij ‘andere subsidies of toelagen’.</t>
  </si>
  <si>
    <t>Let op! De som van de bevestigde financiering en het aangevraagde bedrag mag NIET hoger zijn dan de projectbegroting.</t>
  </si>
  <si>
    <t>Deze informatie wordt berekend:</t>
  </si>
  <si>
    <t>TOTAAL (onderaan)</t>
  </si>
  <si>
    <t>Projectbegroting: hier vind je de bedragen terug van je project, onderverdeeld per categorie-totaal.</t>
  </si>
  <si>
    <t>Totaal andere financiering: hier vind je terug hoeveel andere (bevestigde) financiering je hebt voor het projectvoorstel.</t>
  </si>
  <si>
    <t>Indiening voor NIJB</t>
  </si>
  <si>
    <t xml:space="preserve"> = hoeveelheid x eenheidsprijs</t>
  </si>
  <si>
    <t xml:space="preserve"> = (volledige waarde van de) raming kostprijs indien ‘ja’ antwoord in kolom G.</t>
  </si>
  <si>
    <t>Of je deze kost indient voor financiering door Natuur in je School : ja/neen</t>
  </si>
  <si>
    <t>Wie de uitvoering verzorgt (derden of eigen personeel)</t>
  </si>
  <si>
    <t>indien gewenst kunnen deze bedragen eenvoudig overschreven worden. Bv. als je maar een deel van die kost wil financieren via Natuur in je School, dan noteer je het gewenste bedrag in de gepaste cel.</t>
  </si>
  <si>
    <t>Dit geeft aan hoeveel steun je aanvraagt via Natuur in je School. Deze tabel wordt automatisch berekend.</t>
  </si>
  <si>
    <t>Indien gewenst kunnen deze bedragen eenvoudig overschreven worden. Bv. als je maar een deel van die kost wil financieren via Natuur in je School, dan noteer je het gewenste bedrag in de gepaste cel.</t>
  </si>
  <si>
    <t>Totaal gevraagde steun: hier vind je terug welk bedrag je (per categorie) aanvraagt via Natuur in je School.</t>
  </si>
  <si>
    <t>Hier kan je zien welk bedrag je maximaal kan aanvragen bij Natuur in je School, gebaseerd op de totaalbedragen van je projectbudget en andere bevestigde financiering.</t>
  </si>
  <si>
    <t>Gevraagde steun</t>
  </si>
  <si>
    <t>Andere steun</t>
  </si>
  <si>
    <t>PROJECTBEGROTING</t>
  </si>
  <si>
    <t>Max. steun</t>
  </si>
  <si>
    <t>TER INFO:</t>
  </si>
  <si>
    <t>MAX STEUN: 
x&lt;=75% EN 20.000€&lt;=x&lt;=150.000€</t>
  </si>
  <si>
    <t>Aanplant van  haag met streekeigen soorten</t>
  </si>
  <si>
    <t>derden</t>
  </si>
  <si>
    <t>eigen personeel</t>
  </si>
  <si>
    <t>Aanleg van bloemenweide/ruwgras stroken/grasstroken</t>
  </si>
  <si>
    <t>Geleidingsmateriaal haag</t>
  </si>
  <si>
    <t>Bodemverbeteraar</t>
  </si>
  <si>
    <t>Afdekmateriaal onder de haag</t>
  </si>
  <si>
    <t>m²</t>
  </si>
  <si>
    <t>m³</t>
  </si>
  <si>
    <t>stuks</t>
  </si>
  <si>
    <t>Bijenhotel</t>
  </si>
  <si>
    <t>Plaatsen van inheemse bloemrijke  vaste planten</t>
  </si>
  <si>
    <t>Aanleg van natuurlijke speelgelegenheid</t>
  </si>
  <si>
    <t>Boomstammentrap</t>
  </si>
  <si>
    <t>Wilgentunnel</t>
  </si>
  <si>
    <t>m</t>
  </si>
  <si>
    <t>Uitbraak, uitgraven koffer en afvoer</t>
  </si>
  <si>
    <t>m2</t>
  </si>
  <si>
    <t>Inslijpen glooiende vorm in de te verwijderen klinkerverharding, inclusief fundering</t>
  </si>
  <si>
    <t>kraan 3 ton</t>
  </si>
  <si>
    <t>dag</t>
  </si>
  <si>
    <t>bulldozer</t>
  </si>
  <si>
    <t>Container afvoer steenpuin</t>
  </si>
  <si>
    <t>Plaatsen boordsteen en straatkolk</t>
  </si>
  <si>
    <t>Boordstenen plaatsen als afboording wadi en voetpad</t>
  </si>
  <si>
    <t>gestabilliseerd zand met 200kg cement/m3</t>
  </si>
  <si>
    <t>Boordsteen</t>
  </si>
  <si>
    <t>PVC buis</t>
  </si>
  <si>
    <t>PVC koppelstukken</t>
  </si>
  <si>
    <t>Straatkolk</t>
  </si>
  <si>
    <t>m3</t>
  </si>
  <si>
    <t>Plaatsen palisades</t>
  </si>
  <si>
    <t>Plaatsen palisades als afboording tussen wadi en de te behouden verharding. Deze zorgt voor</t>
  </si>
  <si>
    <t>een mooie glooiende aflijning en voorkomt opschuiven van de resterende klinkerverharding</t>
  </si>
  <si>
    <t>Ronde palisade met inkeping, diameter 15cm</t>
  </si>
  <si>
    <t>Supplement onvolledige verpakking</t>
  </si>
  <si>
    <t>Leveringskost</t>
  </si>
  <si>
    <t>Plaatsen van wortelgeleiding</t>
  </si>
  <si>
    <t>Rond de aanwezige bomen om toekomstgericht het opwoelen te voorkomen</t>
  </si>
  <si>
    <t>Green max wortelscherm</t>
  </si>
  <si>
    <t>e.p.</t>
  </si>
  <si>
    <t>Aanleveren en nivelleren teelaarde</t>
  </si>
  <si>
    <t>teelaarde</t>
  </si>
  <si>
    <t>Herstel klinkerverharding aanliggend voetpad</t>
  </si>
  <si>
    <t>Uitbraak en herstel, afvoer puin</t>
  </si>
  <si>
    <t>Afvoer container</t>
  </si>
  <si>
    <t>Gestabilliseerd zand met 150kg cement/m3</t>
  </si>
  <si>
    <t>wit zand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</si>
</sst>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FFFFFF"/>
      <name val="Calibri"/>
      <family val="2"/>
      <scheme val="minor"/>
    </font>
    <font>
      <b/>
      <sz val="11"/>
      <color rgb="FF000000"/>
      <name val="Calibri"/>
      <family val="2"/>
      <charset val="1"/>
      <scheme val="minor"/>
    </font>
    <font>
      <sz val="11"/>
      <color rgb="FF000000"/>
      <name val="Calibri"/>
      <family val="2"/>
      <scheme val="minor"/>
    </font>
    <font>
      <sz val="10"/>
      <color rgb="FF000000"/>
      <name val="Courier New"/>
      <family val="3"/>
    </font>
    <font>
      <sz val="11"/>
      <color rgb="FF444444"/>
      <name val="Calibri"/>
      <family val="2"/>
      <charset val="1"/>
      <scheme val="minor"/>
    </font>
    <font>
      <b/>
      <sz val="11"/>
      <color rgb="FFFF0000"/>
      <name val="Calibri"/>
      <family val="2"/>
      <scheme val="minor"/>
    </font>
    <font>
      <sz val="11"/>
      <name val="Calibri"/>
      <family val="2"/>
      <charset val="1"/>
      <scheme val="minor"/>
    </font>
  </fonts>
  <fills count="7">
    <fill>
      <patternFill patternType="none"/>
    </fill>
    <fill>
      <patternFill patternType="gray125"/>
    </fill>
    <fill>
      <patternFill patternType="solid">
        <fgColor theme="0" tint="-0.34998626667073579"/>
        <bgColor indexed="64"/>
      </patternFill>
    </fill>
    <fill>
      <patternFill patternType="solid">
        <fgColor rgb="FF70AD47"/>
        <bgColor rgb="FF70AD47"/>
      </patternFill>
    </fill>
    <fill>
      <patternFill patternType="solid">
        <fgColor rgb="FFC6E0B4"/>
        <bgColor rgb="FFC6E0B4"/>
      </patternFill>
    </fill>
    <fill>
      <patternFill patternType="solid">
        <fgColor rgb="FFE2EFDA"/>
        <bgColor rgb="FFE2EFDA"/>
      </patternFill>
    </fill>
    <fill>
      <patternFill patternType="solid">
        <fgColor theme="9" tint="0.39997558519241921"/>
        <bgColor indexed="64"/>
      </patternFill>
    </fill>
  </fills>
  <borders count="1">
    <border>
      <left/>
      <right/>
      <top/>
      <bottom/>
      <diagonal/>
    </border>
  </borders>
  <cellStyleXfs count="1">
    <xf numFmtId="0" fontId="0" fillId="0" borderId="0"/>
  </cellStyleXfs>
  <cellXfs count="35">
    <xf numFmtId="0" fontId="0" fillId="0" borderId="0" xfId="0"/>
    <xf numFmtId="0" fontId="3" fillId="0" borderId="0" xfId="0" applyFont="1" applyAlignment="1" applyProtection="1">
      <alignment horizontal="left"/>
      <protection locked="0"/>
    </xf>
    <xf numFmtId="0" fontId="0" fillId="0" borderId="0" xfId="0" applyProtection="1">
      <protection hidden="1"/>
    </xf>
    <xf numFmtId="0" fontId="0" fillId="0" borderId="0" xfId="0" applyProtection="1">
      <protection locked="0"/>
    </xf>
    <xf numFmtId="164" fontId="0" fillId="0" borderId="0" xfId="0" applyNumberFormat="1" applyProtection="1">
      <protection locked="0"/>
    </xf>
    <xf numFmtId="164" fontId="0" fillId="0" borderId="0" xfId="0" applyNumberFormat="1"/>
    <xf numFmtId="0" fontId="2" fillId="0" borderId="0" xfId="0" applyFont="1" applyAlignment="1">
      <alignment horizontal="right"/>
    </xf>
    <xf numFmtId="0" fontId="3" fillId="0" borderId="0" xfId="0" applyFont="1" applyAlignment="1">
      <alignment horizontal="left"/>
    </xf>
    <xf numFmtId="0" fontId="3" fillId="0" borderId="0" xfId="0" applyFont="1" applyAlignment="1">
      <alignment horizontal="right"/>
    </xf>
    <xf numFmtId="0" fontId="4" fillId="3" borderId="0" xfId="0" applyFont="1" applyFill="1"/>
    <xf numFmtId="0" fontId="4" fillId="3" borderId="0" xfId="0" applyFont="1" applyFill="1" applyAlignment="1">
      <alignment horizontal="left" wrapText="1"/>
    </xf>
    <xf numFmtId="0" fontId="5" fillId="4" borderId="0" xfId="0" applyFont="1" applyFill="1"/>
    <xf numFmtId="0" fontId="6" fillId="4" borderId="0" xfId="0" applyFont="1" applyFill="1" applyAlignment="1">
      <alignment horizontal="left" wrapText="1"/>
    </xf>
    <xf numFmtId="0" fontId="7" fillId="5" borderId="0" xfId="0" applyFont="1" applyFill="1"/>
    <xf numFmtId="0" fontId="6" fillId="5" borderId="0" xfId="0" applyFont="1" applyFill="1" applyAlignment="1">
      <alignment horizontal="left" wrapText="1"/>
    </xf>
    <xf numFmtId="0" fontId="6" fillId="5" borderId="0" xfId="0" applyFont="1" applyFill="1"/>
    <xf numFmtId="0" fontId="8" fillId="5" borderId="0" xfId="0" applyFont="1" applyFill="1" applyAlignment="1">
      <alignment horizontal="left" wrapText="1"/>
    </xf>
    <xf numFmtId="0" fontId="6" fillId="4" borderId="0" xfId="0" applyFont="1" applyFill="1"/>
    <xf numFmtId="0" fontId="6" fillId="5" borderId="0" xfId="0" applyFont="1" applyFill="1" applyAlignment="1">
      <alignment wrapText="1"/>
    </xf>
    <xf numFmtId="0" fontId="1" fillId="0" borderId="0" xfId="0" applyFont="1" applyAlignment="1" applyProtection="1">
      <alignment horizontal="center" vertical="center" wrapText="1"/>
    </xf>
    <xf numFmtId="164" fontId="1" fillId="0" borderId="0" xfId="0" applyNumberFormat="1" applyFont="1" applyAlignment="1" applyProtection="1">
      <alignment horizontal="center" vertical="center" wrapText="1"/>
    </xf>
    <xf numFmtId="0" fontId="0" fillId="0" borderId="0" xfId="0" applyProtection="1"/>
    <xf numFmtId="0" fontId="10" fillId="4" borderId="0" xfId="0" applyFont="1" applyFill="1" applyAlignment="1">
      <alignment horizontal="left" wrapText="1"/>
    </xf>
    <xf numFmtId="0" fontId="2" fillId="6" borderId="0" xfId="0" applyFont="1" applyFill="1" applyAlignment="1" applyProtection="1">
      <alignment vertical="center"/>
    </xf>
    <xf numFmtId="164" fontId="2" fillId="6" borderId="0" xfId="0" applyNumberFormat="1" applyFont="1" applyFill="1" applyAlignment="1" applyProtection="1">
      <alignment vertical="center"/>
    </xf>
    <xf numFmtId="0" fontId="2" fillId="6" borderId="0" xfId="0" applyFont="1" applyFill="1" applyAlignment="1" applyProtection="1">
      <alignment vertical="center" wrapText="1"/>
    </xf>
    <xf numFmtId="164" fontId="2" fillId="6" borderId="0" xfId="0" applyNumberFormat="1" applyFont="1" applyFill="1" applyAlignment="1" applyProtection="1">
      <alignment vertical="center" wrapText="1"/>
    </xf>
    <xf numFmtId="0" fontId="0" fillId="6" borderId="0" xfId="0" applyFill="1" applyProtection="1"/>
    <xf numFmtId="0" fontId="0" fillId="6" borderId="0" xfId="0" applyFill="1"/>
    <xf numFmtId="164" fontId="1" fillId="0" borderId="0" xfId="0" applyNumberFormat="1" applyFont="1"/>
    <xf numFmtId="0" fontId="1" fillId="0" borderId="0" xfId="0" applyFont="1"/>
    <xf numFmtId="164" fontId="9" fillId="2" borderId="0" xfId="0" applyNumberFormat="1" applyFont="1" applyFill="1" applyBorder="1" applyProtection="1"/>
    <xf numFmtId="164" fontId="9" fillId="0" borderId="0" xfId="0" applyNumberFormat="1" applyFont="1" applyAlignment="1">
      <alignment wrapText="1"/>
    </xf>
    <xf numFmtId="0" fontId="1" fillId="0" borderId="0" xfId="0" applyFont="1" applyProtection="1">
      <protection locked="0"/>
    </xf>
    <xf numFmtId="0" fontId="0" fillId="0" borderId="0" xfId="0" applyFont="1" applyProtection="1">
      <protection locked="0"/>
    </xf>
  </cellXfs>
  <cellStyles count="1">
    <cellStyle name="Standaard" xfId="0" builtinId="0"/>
  </cellStyles>
  <dxfs count="3">
    <dxf>
      <font>
        <b val="0"/>
        <i val="0"/>
        <strike val="0"/>
        <condense val="0"/>
        <extend val="0"/>
        <outline val="0"/>
        <shadow val="0"/>
        <u val="none"/>
        <vertAlign val="baseline"/>
        <sz val="11"/>
        <color rgb="FF000000"/>
        <name val="Calibri"/>
        <family val="2"/>
        <scheme val="minor"/>
      </font>
      <fill>
        <patternFill patternType="solid">
          <fgColor rgb="FFC6E0B4"/>
          <bgColor rgb="FFC6E0B4"/>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solid">
          <fgColor rgb="FFC6E0B4"/>
          <bgColor rgb="FFC6E0B4"/>
        </patternFill>
      </fill>
    </dxf>
    <dxf>
      <font>
        <b val="0"/>
        <i val="0"/>
        <strike val="0"/>
        <condense val="0"/>
        <extend val="0"/>
        <outline val="0"/>
        <shadow val="0"/>
        <u val="none"/>
        <vertAlign val="baseline"/>
        <sz val="11"/>
        <color rgb="FF000000"/>
        <name val="Calibri"/>
        <family val="2"/>
        <scheme val="minor"/>
      </font>
      <fill>
        <patternFill patternType="solid">
          <fgColor rgb="FFC6E0B4"/>
          <bgColor rgb="FFC6E0B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2E444C-0F8E-44EF-AC27-253E1F09396E}" name="Tabel1" displayName="Tabel1" ref="A1:C32" totalsRowShown="0">
  <autoFilter ref="A1:C32" xr:uid="{ACE24628-8F19-440B-BD69-43E06B7430E5}"/>
  <tableColumns count="3">
    <tableColumn id="1" xr3:uid="{DF479ACB-938C-4431-9A54-960B61714B4E}" name=" " dataDxfId="2"/>
    <tableColumn id="2" xr3:uid="{B393A1E8-7077-4F18-9338-9FCDEAD4ECD6}" name="Titel" dataDxfId="1"/>
    <tableColumn id="3" xr3:uid="{42398DF3-FCBE-44AB-8F8D-7253216DECEB}" name="Hoe gebruik ik het model projectbegroting?3" dataDxfId="0"/>
  </tableColumns>
  <tableStyleInfo name="TableStyleMedium14"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7A70-7FFF-46D7-A34D-1B8B9B1F34DD}">
  <dimension ref="A1:C32"/>
  <sheetViews>
    <sheetView tabSelected="1" zoomScaleNormal="100" workbookViewId="0">
      <selection activeCell="C32" sqref="C32"/>
    </sheetView>
  </sheetViews>
  <sheetFormatPr defaultRowHeight="14.5" x14ac:dyDescent="0.35"/>
  <cols>
    <col min="1" max="1" width="6.1796875" customWidth="1"/>
    <col min="2" max="2" width="26.26953125" customWidth="1"/>
    <col min="3" max="3" width="122.7265625" customWidth="1"/>
  </cols>
  <sheetData>
    <row r="1" spans="1:3" x14ac:dyDescent="0.35">
      <c r="A1" s="9" t="s">
        <v>16</v>
      </c>
      <c r="B1" s="9" t="s">
        <v>17</v>
      </c>
      <c r="C1" s="10" t="s">
        <v>18</v>
      </c>
    </row>
    <row r="2" spans="1:3" x14ac:dyDescent="0.35">
      <c r="A2" s="11" t="s">
        <v>19</v>
      </c>
      <c r="B2" s="11"/>
      <c r="C2" s="12"/>
    </row>
    <row r="3" spans="1:3" x14ac:dyDescent="0.35">
      <c r="A3" s="13"/>
      <c r="B3" s="13"/>
      <c r="C3" s="14"/>
    </row>
    <row r="4" spans="1:3" x14ac:dyDescent="0.35">
      <c r="A4" s="11" t="s">
        <v>13</v>
      </c>
      <c r="B4" s="11"/>
      <c r="C4" s="12"/>
    </row>
    <row r="5" spans="1:3" x14ac:dyDescent="0.35">
      <c r="A5" s="15"/>
      <c r="B5" s="15" t="s">
        <v>0</v>
      </c>
      <c r="C5" s="16" t="s">
        <v>20</v>
      </c>
    </row>
    <row r="6" spans="1:3" ht="29" x14ac:dyDescent="0.35">
      <c r="A6" s="17"/>
      <c r="B6" s="17"/>
      <c r="C6" s="12" t="s">
        <v>21</v>
      </c>
    </row>
    <row r="7" spans="1:3" x14ac:dyDescent="0.35">
      <c r="A7" s="15"/>
      <c r="B7" s="15" t="s">
        <v>22</v>
      </c>
      <c r="C7" s="14" t="s">
        <v>23</v>
      </c>
    </row>
    <row r="8" spans="1:3" x14ac:dyDescent="0.35">
      <c r="A8" s="17"/>
      <c r="B8" s="17" t="s">
        <v>22</v>
      </c>
      <c r="C8" s="12" t="s">
        <v>24</v>
      </c>
    </row>
    <row r="9" spans="1:3" x14ac:dyDescent="0.35">
      <c r="A9" s="15"/>
      <c r="B9" s="15" t="s">
        <v>3</v>
      </c>
      <c r="C9" s="14" t="s">
        <v>25</v>
      </c>
    </row>
    <row r="10" spans="1:3" x14ac:dyDescent="0.35">
      <c r="A10" s="17"/>
      <c r="B10" s="17" t="s">
        <v>26</v>
      </c>
      <c r="C10" s="22" t="s">
        <v>40</v>
      </c>
    </row>
    <row r="11" spans="1:3" x14ac:dyDescent="0.35">
      <c r="A11" s="15"/>
      <c r="B11" s="15"/>
      <c r="C11" s="14" t="s">
        <v>27</v>
      </c>
    </row>
    <row r="12" spans="1:3" ht="29" x14ac:dyDescent="0.35">
      <c r="A12" s="17"/>
      <c r="B12" s="17"/>
      <c r="C12" s="12" t="s">
        <v>28</v>
      </c>
    </row>
    <row r="13" spans="1:3" ht="29" x14ac:dyDescent="0.35">
      <c r="A13" s="15"/>
      <c r="B13" s="15"/>
      <c r="C13" s="14" t="s">
        <v>44</v>
      </c>
    </row>
    <row r="14" spans="1:3" x14ac:dyDescent="0.35">
      <c r="A14" s="17"/>
      <c r="B14" s="17" t="s">
        <v>29</v>
      </c>
      <c r="C14" s="12" t="s">
        <v>43</v>
      </c>
    </row>
    <row r="15" spans="1:3" x14ac:dyDescent="0.35">
      <c r="A15" s="15"/>
      <c r="B15" s="15" t="s">
        <v>39</v>
      </c>
      <c r="C15" s="14" t="s">
        <v>42</v>
      </c>
    </row>
    <row r="16" spans="1:3" x14ac:dyDescent="0.35">
      <c r="A16" s="17"/>
      <c r="B16" s="17"/>
      <c r="C16" s="12" t="s">
        <v>30</v>
      </c>
    </row>
    <row r="17" spans="1:3" x14ac:dyDescent="0.35">
      <c r="A17" s="15"/>
      <c r="B17" s="15" t="s">
        <v>14</v>
      </c>
      <c r="C17" s="14" t="s">
        <v>45</v>
      </c>
    </row>
    <row r="18" spans="1:3" x14ac:dyDescent="0.35">
      <c r="A18" s="17"/>
      <c r="B18" s="17"/>
      <c r="C18" s="12" t="s">
        <v>41</v>
      </c>
    </row>
    <row r="19" spans="1:3" ht="29" x14ac:dyDescent="0.35">
      <c r="A19" s="15"/>
      <c r="B19" s="15"/>
      <c r="C19" s="14" t="s">
        <v>28</v>
      </c>
    </row>
    <row r="20" spans="1:3" ht="29" x14ac:dyDescent="0.35">
      <c r="A20" s="17"/>
      <c r="B20" s="17"/>
      <c r="C20" s="12" t="s">
        <v>46</v>
      </c>
    </row>
    <row r="21" spans="1:3" ht="29" x14ac:dyDescent="0.35">
      <c r="A21" s="15"/>
      <c r="B21" s="18" t="s">
        <v>6</v>
      </c>
      <c r="C21" s="14" t="s">
        <v>31</v>
      </c>
    </row>
    <row r="22" spans="1:3" x14ac:dyDescent="0.35">
      <c r="A22" s="17"/>
      <c r="B22" s="17"/>
      <c r="C22" s="12" t="s">
        <v>32</v>
      </c>
    </row>
    <row r="23" spans="1:3" x14ac:dyDescent="0.35">
      <c r="A23" s="15"/>
      <c r="B23" s="15"/>
      <c r="C23" s="14" t="s">
        <v>33</v>
      </c>
    </row>
    <row r="24" spans="1:3" x14ac:dyDescent="0.35">
      <c r="A24" s="17"/>
      <c r="B24" s="17"/>
      <c r="C24" s="12" t="s">
        <v>34</v>
      </c>
    </row>
    <row r="25" spans="1:3" x14ac:dyDescent="0.35">
      <c r="A25" s="15"/>
      <c r="B25" s="15"/>
      <c r="C25" s="14"/>
    </row>
    <row r="26" spans="1:3" x14ac:dyDescent="0.35">
      <c r="A26" s="11" t="s">
        <v>35</v>
      </c>
      <c r="B26" s="11"/>
      <c r="C26" s="12"/>
    </row>
    <row r="27" spans="1:3" x14ac:dyDescent="0.35">
      <c r="A27" s="15" t="s">
        <v>36</v>
      </c>
      <c r="B27" s="15"/>
      <c r="C27" s="14"/>
    </row>
    <row r="28" spans="1:3" x14ac:dyDescent="0.35">
      <c r="A28" s="17"/>
      <c r="B28" s="17" t="s">
        <v>8</v>
      </c>
      <c r="C28" s="12" t="s">
        <v>37</v>
      </c>
    </row>
    <row r="29" spans="1:3" x14ac:dyDescent="0.35">
      <c r="A29" s="15"/>
      <c r="B29" s="15" t="s">
        <v>9</v>
      </c>
      <c r="C29" s="14" t="s">
        <v>47</v>
      </c>
    </row>
    <row r="30" spans="1:3" x14ac:dyDescent="0.35">
      <c r="A30" s="17"/>
      <c r="B30" s="17" t="s">
        <v>10</v>
      </c>
      <c r="C30" s="12" t="s">
        <v>38</v>
      </c>
    </row>
    <row r="31" spans="1:3" x14ac:dyDescent="0.35">
      <c r="A31" s="15" t="s">
        <v>53</v>
      </c>
      <c r="B31" s="15"/>
      <c r="C31" s="14"/>
    </row>
    <row r="32" spans="1:3" ht="29" x14ac:dyDescent="0.35">
      <c r="A32" s="17"/>
      <c r="B32" s="17" t="s">
        <v>52</v>
      </c>
      <c r="C32" s="12" t="s">
        <v>48</v>
      </c>
    </row>
  </sheetData>
  <sheetProtection algorithmName="SHA-512" hashValue="QX1ZGOGBE7jA9/6541TXy5oW32OTqIxA2PvKOlCD6wzvT37FAUYZsRKIiwO20/BSdgK9u4X9G04KsjkId/lzFg==" saltValue="rsEnIA3Xz4/aCRX4RZ4ZIQ==" spinCount="100000" sheet="1" objects="1" scenarios="1"/>
  <pageMargins left="0.25" right="0.25" top="0.75" bottom="0.75" header="0.3" footer="0.3"/>
  <pageSetup paperSize="9" scale="6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458D-6FB5-4D3C-89F5-56A861D28F44}">
  <sheetPr>
    <pageSetUpPr fitToPage="1"/>
  </sheetPr>
  <dimension ref="A1:AC125"/>
  <sheetViews>
    <sheetView zoomScale="85" zoomScaleNormal="85" workbookViewId="0">
      <pane xSplit="2" ySplit="1" topLeftCell="E2" activePane="bottomRight" state="frozen"/>
      <selection pane="topRight" activeCell="B1" sqref="B1"/>
      <selection pane="bottomLeft" activeCell="A2" sqref="A2"/>
      <selection pane="bottomRight" activeCell="J56" sqref="J56"/>
    </sheetView>
  </sheetViews>
  <sheetFormatPr defaultColWidth="8.81640625" defaultRowHeight="14.5" x14ac:dyDescent="0.35"/>
  <cols>
    <col min="1" max="1" width="10" customWidth="1"/>
    <col min="2" max="2" width="95.81640625" style="3" bestFit="1" customWidth="1"/>
    <col min="3" max="3" width="8" style="3" bestFit="1" customWidth="1"/>
    <col min="4" max="4" width="12.7265625" style="4" bestFit="1" customWidth="1"/>
    <col min="5" max="5" width="12.1796875" style="3" bestFit="1" customWidth="1"/>
    <col min="6" max="6" width="15.7265625" style="4" customWidth="1"/>
    <col min="7" max="7" width="17" style="3" customWidth="1"/>
    <col min="8" max="8" width="13.7265625" style="3" customWidth="1"/>
    <col min="9" max="9" width="16.54296875" style="4" customWidth="1"/>
    <col min="10" max="10" width="13.26953125" style="4" customWidth="1"/>
    <col min="11" max="11" width="10" customWidth="1"/>
    <col min="30" max="16384" width="8.81640625" style="3"/>
  </cols>
  <sheetData>
    <row r="1" spans="1:11" s="19" customFormat="1" ht="43.9" customHeight="1" x14ac:dyDescent="0.35">
      <c r="B1" s="19" t="s">
        <v>0</v>
      </c>
      <c r="C1" s="19" t="s">
        <v>1</v>
      </c>
      <c r="D1" s="20" t="s">
        <v>2</v>
      </c>
      <c r="E1" s="19" t="s">
        <v>3</v>
      </c>
      <c r="F1" s="20" t="s">
        <v>4</v>
      </c>
      <c r="G1" s="19" t="s">
        <v>5</v>
      </c>
      <c r="H1" s="19" t="s">
        <v>15</v>
      </c>
      <c r="I1" s="20" t="s">
        <v>14</v>
      </c>
      <c r="J1" s="20" t="s">
        <v>6</v>
      </c>
    </row>
    <row r="2" spans="1:11" s="21" customFormat="1" ht="15" customHeight="1" x14ac:dyDescent="0.35">
      <c r="A2" s="27"/>
      <c r="B2" s="23" t="s">
        <v>51</v>
      </c>
      <c r="C2" s="23"/>
      <c r="D2" s="24"/>
      <c r="E2" s="23"/>
      <c r="F2" s="24"/>
      <c r="G2" s="23"/>
      <c r="H2" s="23"/>
      <c r="I2" s="24"/>
      <c r="J2" s="24"/>
      <c r="K2" s="27"/>
    </row>
    <row r="3" spans="1:11" customFormat="1" hidden="1" x14ac:dyDescent="0.35">
      <c r="A3" s="28"/>
      <c r="D3" s="5"/>
      <c r="F3" s="4">
        <f t="shared" ref="F3" si="0">D3*E3</f>
        <v>0</v>
      </c>
      <c r="H3" t="s">
        <v>7</v>
      </c>
      <c r="I3" s="4">
        <f t="shared" ref="I3" si="1">IF(H3="ja",F3*1,0)</f>
        <v>0</v>
      </c>
      <c r="J3" s="5"/>
      <c r="K3" s="28"/>
    </row>
    <row r="4" spans="1:11" customFormat="1" x14ac:dyDescent="0.35">
      <c r="A4" s="28"/>
      <c r="B4" s="3"/>
      <c r="D4" s="5"/>
      <c r="E4" s="3"/>
      <c r="F4" s="4"/>
      <c r="G4" s="3"/>
      <c r="I4" s="4"/>
      <c r="J4" s="5"/>
      <c r="K4" s="28"/>
    </row>
    <row r="5" spans="1:11" x14ac:dyDescent="0.35">
      <c r="A5" s="28"/>
      <c r="B5" s="3" t="s">
        <v>55</v>
      </c>
      <c r="C5" s="3" t="s">
        <v>64</v>
      </c>
      <c r="D5" s="4">
        <f>1.06*2.5</f>
        <v>2.6500000000000004</v>
      </c>
      <c r="E5" s="3">
        <v>300</v>
      </c>
      <c r="F5" s="4">
        <f t="shared" ref="F5:F53" si="2">D5*E5</f>
        <v>795.00000000000011</v>
      </c>
      <c r="G5" s="3" t="s">
        <v>57</v>
      </c>
      <c r="H5" s="3" t="s">
        <v>7</v>
      </c>
      <c r="I5" s="4">
        <f t="shared" ref="I5:I53" si="3">IF(H5="ja",F5*1,0)</f>
        <v>795.00000000000011</v>
      </c>
      <c r="K5" s="28"/>
    </row>
    <row r="6" spans="1:11" x14ac:dyDescent="0.35">
      <c r="A6" s="28"/>
      <c r="B6" s="3" t="s">
        <v>59</v>
      </c>
      <c r="C6" s="3" t="s">
        <v>64</v>
      </c>
      <c r="D6" s="4">
        <f>16*1.21</f>
        <v>19.36</v>
      </c>
      <c r="E6" s="3">
        <v>15</v>
      </c>
      <c r="F6" s="4">
        <f t="shared" si="2"/>
        <v>290.39999999999998</v>
      </c>
      <c r="G6" s="3" t="s">
        <v>57</v>
      </c>
      <c r="H6" s="3" t="s">
        <v>7</v>
      </c>
      <c r="I6" s="4">
        <f t="shared" si="3"/>
        <v>290.39999999999998</v>
      </c>
      <c r="K6" s="28"/>
    </row>
    <row r="7" spans="1:11" x14ac:dyDescent="0.35">
      <c r="A7" s="28"/>
      <c r="B7" s="3" t="s">
        <v>60</v>
      </c>
      <c r="C7" s="3" t="s">
        <v>63</v>
      </c>
      <c r="D7" s="4">
        <f>35*1.06</f>
        <v>37.1</v>
      </c>
      <c r="E7" s="3">
        <v>7.5</v>
      </c>
      <c r="F7" s="4">
        <f t="shared" si="2"/>
        <v>278.25</v>
      </c>
      <c r="G7" s="3" t="s">
        <v>57</v>
      </c>
      <c r="H7" s="3" t="s">
        <v>7</v>
      </c>
      <c r="I7" s="4">
        <f t="shared" si="3"/>
        <v>278.25</v>
      </c>
      <c r="K7" s="28"/>
    </row>
    <row r="8" spans="1:11" x14ac:dyDescent="0.35">
      <c r="A8" s="28"/>
      <c r="B8" s="3" t="s">
        <v>61</v>
      </c>
      <c r="C8" s="3" t="s">
        <v>63</v>
      </c>
      <c r="D8" s="4">
        <f>58*1.06</f>
        <v>61.480000000000004</v>
      </c>
      <c r="E8" s="3">
        <v>7</v>
      </c>
      <c r="F8" s="4">
        <f t="shared" si="2"/>
        <v>430.36</v>
      </c>
      <c r="G8" s="3" t="s">
        <v>57</v>
      </c>
      <c r="H8" s="3" t="s">
        <v>7</v>
      </c>
      <c r="I8" s="4">
        <f t="shared" si="3"/>
        <v>430.36</v>
      </c>
      <c r="K8" s="28"/>
    </row>
    <row r="9" spans="1:11" x14ac:dyDescent="0.35">
      <c r="A9" s="28"/>
      <c r="B9" s="3" t="s">
        <v>66</v>
      </c>
      <c r="C9" s="3" t="s">
        <v>64</v>
      </c>
      <c r="D9" s="4">
        <f>4.5*1.06</f>
        <v>4.7700000000000005</v>
      </c>
      <c r="E9" s="3">
        <v>100</v>
      </c>
      <c r="F9" s="4">
        <f t="shared" si="2"/>
        <v>477.00000000000006</v>
      </c>
      <c r="G9" s="3" t="s">
        <v>57</v>
      </c>
      <c r="H9" s="3" t="s">
        <v>7</v>
      </c>
      <c r="I9" s="4">
        <f t="shared" si="3"/>
        <v>477.00000000000006</v>
      </c>
      <c r="K9" s="28"/>
    </row>
    <row r="10" spans="1:11" x14ac:dyDescent="0.35">
      <c r="A10" s="28"/>
      <c r="B10" s="3" t="s">
        <v>58</v>
      </c>
      <c r="C10" s="3" t="s">
        <v>62</v>
      </c>
      <c r="D10" s="4">
        <f>7*1.21</f>
        <v>8.4699999999999989</v>
      </c>
      <c r="E10" s="3">
        <v>200</v>
      </c>
      <c r="F10" s="4">
        <f t="shared" si="2"/>
        <v>1693.9999999999998</v>
      </c>
      <c r="G10" s="3" t="s">
        <v>56</v>
      </c>
      <c r="H10" s="3" t="s">
        <v>7</v>
      </c>
      <c r="I10" s="4">
        <f t="shared" si="3"/>
        <v>1693.9999999999998</v>
      </c>
      <c r="K10" s="28"/>
    </row>
    <row r="11" spans="1:11" x14ac:dyDescent="0.35">
      <c r="A11" s="28"/>
      <c r="B11" s="3" t="s">
        <v>67</v>
      </c>
      <c r="C11" s="3" t="s">
        <v>64</v>
      </c>
      <c r="D11" s="4">
        <f>150*1.21</f>
        <v>181.5</v>
      </c>
      <c r="E11" s="3">
        <v>6</v>
      </c>
      <c r="F11" s="4">
        <f t="shared" si="2"/>
        <v>1089</v>
      </c>
      <c r="G11" s="3" t="s">
        <v>57</v>
      </c>
      <c r="H11" s="3" t="s">
        <v>7</v>
      </c>
      <c r="I11" s="4">
        <f t="shared" si="3"/>
        <v>1089</v>
      </c>
      <c r="K11" s="28"/>
    </row>
    <row r="12" spans="1:11" x14ac:dyDescent="0.35">
      <c r="A12" s="28"/>
      <c r="B12" s="3" t="s">
        <v>65</v>
      </c>
      <c r="C12" s="3" t="s">
        <v>64</v>
      </c>
      <c r="D12" s="4">
        <f>1000*1.21</f>
        <v>1210</v>
      </c>
      <c r="E12" s="3">
        <v>1</v>
      </c>
      <c r="F12" s="4">
        <f t="shared" si="2"/>
        <v>1210</v>
      </c>
      <c r="G12" s="3" t="s">
        <v>56</v>
      </c>
      <c r="H12" s="3" t="s">
        <v>7</v>
      </c>
      <c r="I12" s="4">
        <f t="shared" si="3"/>
        <v>1210</v>
      </c>
      <c r="K12" s="28"/>
    </row>
    <row r="13" spans="1:11" x14ac:dyDescent="0.35">
      <c r="A13" s="28"/>
      <c r="B13" s="3" t="s">
        <v>68</v>
      </c>
      <c r="C13" s="3" t="s">
        <v>64</v>
      </c>
      <c r="D13" s="4">
        <v>72</v>
      </c>
      <c r="E13" s="3">
        <v>4</v>
      </c>
      <c r="F13" s="4">
        <f t="shared" ref="F13:F14" si="4">D13*E13</f>
        <v>288</v>
      </c>
      <c r="G13" s="3" t="s">
        <v>56</v>
      </c>
      <c r="H13" s="3" t="s">
        <v>7</v>
      </c>
      <c r="I13" s="4">
        <f t="shared" si="3"/>
        <v>288</v>
      </c>
      <c r="K13" s="28"/>
    </row>
    <row r="14" spans="1:11" x14ac:dyDescent="0.35">
      <c r="A14" s="28"/>
      <c r="B14" s="3" t="s">
        <v>69</v>
      </c>
      <c r="C14" s="3" t="s">
        <v>70</v>
      </c>
      <c r="D14" s="4">
        <v>541</v>
      </c>
      <c r="E14" s="3">
        <v>2</v>
      </c>
      <c r="F14" s="4">
        <f t="shared" si="4"/>
        <v>1082</v>
      </c>
      <c r="G14" s="3" t="s">
        <v>56</v>
      </c>
      <c r="H14" s="3" t="s">
        <v>7</v>
      </c>
      <c r="I14" s="4">
        <f t="shared" si="3"/>
        <v>1082</v>
      </c>
      <c r="K14" s="28"/>
    </row>
    <row r="15" spans="1:11" x14ac:dyDescent="0.35">
      <c r="A15" s="28"/>
      <c r="F15" s="4">
        <f t="shared" si="2"/>
        <v>0</v>
      </c>
      <c r="I15" s="4">
        <f t="shared" si="3"/>
        <v>0</v>
      </c>
      <c r="K15" s="28"/>
    </row>
    <row r="16" spans="1:11" x14ac:dyDescent="0.35">
      <c r="A16" s="28"/>
      <c r="B16" s="33" t="s">
        <v>71</v>
      </c>
      <c r="I16" s="4">
        <f t="shared" si="3"/>
        <v>0</v>
      </c>
      <c r="K16" s="28"/>
    </row>
    <row r="17" spans="1:11" x14ac:dyDescent="0.35">
      <c r="A17" s="28"/>
      <c r="B17" s="3" t="s">
        <v>73</v>
      </c>
      <c r="C17" s="3" t="s">
        <v>72</v>
      </c>
      <c r="D17" s="4">
        <v>4114</v>
      </c>
      <c r="E17" s="3">
        <v>1</v>
      </c>
      <c r="F17" s="4">
        <f t="shared" si="2"/>
        <v>4114</v>
      </c>
      <c r="G17" s="3" t="s">
        <v>56</v>
      </c>
      <c r="H17" s="3" t="s">
        <v>7</v>
      </c>
      <c r="I17" s="4">
        <f t="shared" si="3"/>
        <v>4114</v>
      </c>
      <c r="K17" s="28"/>
    </row>
    <row r="18" spans="1:11" x14ac:dyDescent="0.35">
      <c r="A18" s="28"/>
      <c r="B18" s="3" t="s">
        <v>74</v>
      </c>
      <c r="C18" s="3" t="s">
        <v>75</v>
      </c>
      <c r="D18" s="4">
        <v>211.75</v>
      </c>
      <c r="E18" s="3">
        <v>2</v>
      </c>
      <c r="F18" s="4">
        <f t="shared" si="2"/>
        <v>423.5</v>
      </c>
      <c r="G18" s="3" t="s">
        <v>56</v>
      </c>
      <c r="H18" s="3" t="s">
        <v>7</v>
      </c>
      <c r="I18" s="4">
        <f t="shared" si="3"/>
        <v>423.5</v>
      </c>
      <c r="K18" s="28"/>
    </row>
    <row r="19" spans="1:11" x14ac:dyDescent="0.35">
      <c r="A19" s="28"/>
      <c r="B19" s="3" t="s">
        <v>76</v>
      </c>
      <c r="C19" s="3" t="s">
        <v>75</v>
      </c>
      <c r="D19" s="4">
        <v>181.5</v>
      </c>
      <c r="E19" s="3">
        <v>2</v>
      </c>
      <c r="F19" s="4">
        <f t="shared" si="2"/>
        <v>363</v>
      </c>
      <c r="G19" s="3" t="s">
        <v>56</v>
      </c>
      <c r="H19" s="3" t="s">
        <v>7</v>
      </c>
      <c r="I19" s="4">
        <f t="shared" si="3"/>
        <v>363</v>
      </c>
      <c r="K19" s="28"/>
    </row>
    <row r="20" spans="1:11" x14ac:dyDescent="0.35">
      <c r="A20" s="28"/>
      <c r="B20" s="3" t="s">
        <v>77</v>
      </c>
      <c r="C20" s="3" t="s">
        <v>64</v>
      </c>
      <c r="D20" s="5">
        <v>302.5</v>
      </c>
      <c r="E20" s="3">
        <v>11</v>
      </c>
      <c r="F20" s="4">
        <f t="shared" si="2"/>
        <v>3327.5</v>
      </c>
      <c r="G20" s="3" t="s">
        <v>56</v>
      </c>
      <c r="H20" s="3" t="s">
        <v>7</v>
      </c>
      <c r="I20" s="4">
        <f t="shared" si="3"/>
        <v>3327.5</v>
      </c>
      <c r="K20" s="28"/>
    </row>
    <row r="21" spans="1:11" x14ac:dyDescent="0.35">
      <c r="A21" s="28"/>
      <c r="B21" s="33" t="s">
        <v>78</v>
      </c>
      <c r="F21" s="4">
        <f t="shared" si="2"/>
        <v>0</v>
      </c>
      <c r="I21" s="4">
        <f t="shared" si="3"/>
        <v>0</v>
      </c>
      <c r="K21" s="28"/>
    </row>
    <row r="22" spans="1:11" x14ac:dyDescent="0.35">
      <c r="A22" s="28"/>
      <c r="B22" s="3" t="s">
        <v>79</v>
      </c>
      <c r="C22" s="3" t="s">
        <v>70</v>
      </c>
      <c r="D22" s="4">
        <v>36.75</v>
      </c>
      <c r="E22" s="3">
        <v>42</v>
      </c>
      <c r="F22" s="4">
        <f t="shared" si="2"/>
        <v>1543.5</v>
      </c>
      <c r="G22" s="3" t="s">
        <v>56</v>
      </c>
      <c r="H22" s="3" t="s">
        <v>7</v>
      </c>
      <c r="I22" s="4">
        <f t="shared" si="3"/>
        <v>1543.5</v>
      </c>
      <c r="K22" s="28"/>
    </row>
    <row r="23" spans="1:11" x14ac:dyDescent="0.35">
      <c r="A23" s="28"/>
      <c r="B23" s="3" t="s">
        <v>74</v>
      </c>
      <c r="C23" s="3" t="s">
        <v>75</v>
      </c>
      <c r="D23" s="4">
        <v>211.75</v>
      </c>
      <c r="E23" s="3">
        <v>0.5</v>
      </c>
      <c r="F23" s="4">
        <f t="shared" si="2"/>
        <v>105.875</v>
      </c>
      <c r="G23" s="3" t="s">
        <v>56</v>
      </c>
      <c r="H23" s="3" t="s">
        <v>7</v>
      </c>
      <c r="I23" s="4">
        <f t="shared" si="3"/>
        <v>105.875</v>
      </c>
      <c r="K23" s="28"/>
    </row>
    <row r="24" spans="1:11" x14ac:dyDescent="0.35">
      <c r="A24" s="28"/>
      <c r="B24" s="3" t="s">
        <v>80</v>
      </c>
      <c r="C24" s="3" t="s">
        <v>85</v>
      </c>
      <c r="D24" s="4">
        <v>94.38</v>
      </c>
      <c r="E24" s="3">
        <v>5</v>
      </c>
      <c r="F24" s="4">
        <f t="shared" si="2"/>
        <v>471.9</v>
      </c>
      <c r="G24" s="3" t="s">
        <v>56</v>
      </c>
      <c r="H24" s="3" t="s">
        <v>7</v>
      </c>
      <c r="I24" s="4">
        <f t="shared" si="3"/>
        <v>471.9</v>
      </c>
      <c r="K24" s="28"/>
    </row>
    <row r="25" spans="1:11" x14ac:dyDescent="0.35">
      <c r="A25" s="28"/>
      <c r="B25" s="3" t="s">
        <v>81</v>
      </c>
      <c r="C25" s="3" t="s">
        <v>64</v>
      </c>
      <c r="D25" s="4">
        <v>8.6</v>
      </c>
      <c r="E25" s="3">
        <v>43</v>
      </c>
      <c r="F25" s="4">
        <f t="shared" si="2"/>
        <v>369.8</v>
      </c>
      <c r="G25" s="3" t="s">
        <v>56</v>
      </c>
      <c r="H25" s="3" t="s">
        <v>7</v>
      </c>
      <c r="I25" s="4">
        <f t="shared" si="3"/>
        <v>369.8</v>
      </c>
      <c r="K25" s="28"/>
    </row>
    <row r="26" spans="1:11" x14ac:dyDescent="0.35">
      <c r="A26" s="28"/>
      <c r="B26" s="3" t="s">
        <v>82</v>
      </c>
      <c r="C26" s="3" t="s">
        <v>64</v>
      </c>
      <c r="D26" s="4">
        <v>17.18</v>
      </c>
      <c r="E26" s="3">
        <v>5</v>
      </c>
      <c r="F26" s="4">
        <f t="shared" si="2"/>
        <v>85.9</v>
      </c>
      <c r="G26" s="3" t="s">
        <v>56</v>
      </c>
      <c r="H26" s="3" t="s">
        <v>7</v>
      </c>
      <c r="I26" s="4">
        <f t="shared" si="3"/>
        <v>85.9</v>
      </c>
      <c r="K26" s="28"/>
    </row>
    <row r="27" spans="1:11" x14ac:dyDescent="0.35">
      <c r="A27" s="28"/>
      <c r="B27" s="3" t="s">
        <v>83</v>
      </c>
      <c r="C27" s="3" t="s">
        <v>64</v>
      </c>
      <c r="D27" s="4">
        <v>5.8</v>
      </c>
      <c r="E27" s="3">
        <v>13</v>
      </c>
      <c r="F27" s="4">
        <f t="shared" si="2"/>
        <v>75.399999999999991</v>
      </c>
      <c r="G27" s="3" t="s">
        <v>56</v>
      </c>
      <c r="H27" s="3" t="s">
        <v>7</v>
      </c>
      <c r="I27" s="4">
        <f t="shared" si="3"/>
        <v>75.399999999999991</v>
      </c>
      <c r="K27" s="28"/>
    </row>
    <row r="28" spans="1:11" x14ac:dyDescent="0.35">
      <c r="A28" s="28"/>
      <c r="B28" s="3" t="s">
        <v>84</v>
      </c>
      <c r="C28" s="3" t="s">
        <v>64</v>
      </c>
      <c r="D28" s="4">
        <v>254.1</v>
      </c>
      <c r="E28" s="3">
        <v>2</v>
      </c>
      <c r="F28" s="4">
        <f t="shared" si="2"/>
        <v>508.2</v>
      </c>
      <c r="G28" s="3" t="s">
        <v>56</v>
      </c>
      <c r="H28" s="3" t="s">
        <v>7</v>
      </c>
      <c r="I28" s="4">
        <f t="shared" si="3"/>
        <v>508.2</v>
      </c>
      <c r="K28" s="28"/>
    </row>
    <row r="29" spans="1:11" x14ac:dyDescent="0.35">
      <c r="A29" s="28"/>
      <c r="B29" s="33" t="s">
        <v>86</v>
      </c>
      <c r="F29" s="4">
        <f t="shared" si="2"/>
        <v>0</v>
      </c>
      <c r="I29" s="4">
        <f t="shared" si="3"/>
        <v>0</v>
      </c>
      <c r="K29" s="28"/>
    </row>
    <row r="30" spans="1:11" x14ac:dyDescent="0.35">
      <c r="A30" s="28"/>
      <c r="B30" s="3" t="s">
        <v>87</v>
      </c>
      <c r="F30" s="4">
        <f t="shared" si="2"/>
        <v>0</v>
      </c>
      <c r="I30" s="4">
        <f t="shared" si="3"/>
        <v>0</v>
      </c>
      <c r="K30" s="28"/>
    </row>
    <row r="31" spans="1:11" x14ac:dyDescent="0.35">
      <c r="A31" s="28"/>
      <c r="B31" s="3" t="s">
        <v>88</v>
      </c>
      <c r="F31" s="4">
        <f t="shared" si="2"/>
        <v>0</v>
      </c>
      <c r="I31" s="4">
        <f t="shared" si="3"/>
        <v>0</v>
      </c>
      <c r="K31" s="28"/>
    </row>
    <row r="32" spans="1:11" x14ac:dyDescent="0.35">
      <c r="A32" s="28"/>
      <c r="B32" s="3" t="s">
        <v>74</v>
      </c>
      <c r="C32" s="3" t="s">
        <v>75</v>
      </c>
      <c r="D32" s="4">
        <v>211.75</v>
      </c>
      <c r="E32" s="3">
        <v>0.5</v>
      </c>
      <c r="F32" s="4">
        <f t="shared" si="2"/>
        <v>105.875</v>
      </c>
      <c r="G32" s="3" t="s">
        <v>56</v>
      </c>
      <c r="H32" s="3" t="s">
        <v>7</v>
      </c>
      <c r="I32" s="4">
        <f t="shared" si="3"/>
        <v>105.875</v>
      </c>
      <c r="K32" s="28"/>
    </row>
    <row r="33" spans="1:11" x14ac:dyDescent="0.35">
      <c r="A33" s="28"/>
      <c r="B33" s="3" t="s">
        <v>76</v>
      </c>
      <c r="C33" s="3" t="s">
        <v>75</v>
      </c>
      <c r="D33" s="4">
        <v>181.5</v>
      </c>
      <c r="E33" s="3">
        <v>0.5</v>
      </c>
      <c r="F33" s="4">
        <f t="shared" si="2"/>
        <v>90.75</v>
      </c>
      <c r="G33" s="3" t="s">
        <v>56</v>
      </c>
      <c r="H33" s="3" t="s">
        <v>7</v>
      </c>
      <c r="I33" s="4">
        <f t="shared" si="3"/>
        <v>90.75</v>
      </c>
      <c r="K33" s="28"/>
    </row>
    <row r="34" spans="1:11" x14ac:dyDescent="0.35">
      <c r="A34" s="28"/>
      <c r="B34" s="3" t="s">
        <v>80</v>
      </c>
      <c r="C34" s="3" t="s">
        <v>85</v>
      </c>
      <c r="D34" s="4">
        <v>94.38</v>
      </c>
      <c r="E34" s="3">
        <v>4.5</v>
      </c>
      <c r="F34" s="4">
        <f t="shared" si="2"/>
        <v>424.71</v>
      </c>
      <c r="G34" s="3" t="s">
        <v>56</v>
      </c>
      <c r="H34" s="3" t="s">
        <v>7</v>
      </c>
      <c r="I34" s="4">
        <f t="shared" si="3"/>
        <v>424.71</v>
      </c>
      <c r="K34" s="28"/>
    </row>
    <row r="35" spans="1:11" x14ac:dyDescent="0.35">
      <c r="A35" s="28"/>
      <c r="B35" s="3" t="s">
        <v>89</v>
      </c>
      <c r="C35" s="3" t="s">
        <v>64</v>
      </c>
      <c r="D35" s="4">
        <v>9.9600000000000009</v>
      </c>
      <c r="E35" s="3">
        <v>380</v>
      </c>
      <c r="F35" s="4">
        <f t="shared" si="2"/>
        <v>3784.8</v>
      </c>
      <c r="G35" s="3" t="s">
        <v>56</v>
      </c>
      <c r="H35" s="3" t="s">
        <v>7</v>
      </c>
      <c r="I35" s="4">
        <f t="shared" si="3"/>
        <v>3784.8</v>
      </c>
      <c r="K35" s="28"/>
    </row>
    <row r="36" spans="1:11" x14ac:dyDescent="0.35">
      <c r="A36" s="28"/>
      <c r="B36" s="3" t="s">
        <v>90</v>
      </c>
      <c r="C36" s="3" t="s">
        <v>64</v>
      </c>
      <c r="D36" s="4">
        <v>18.149999999999999</v>
      </c>
      <c r="E36" s="3">
        <v>1</v>
      </c>
      <c r="F36" s="4">
        <f t="shared" si="2"/>
        <v>18.149999999999999</v>
      </c>
      <c r="G36" s="3" t="s">
        <v>56</v>
      </c>
      <c r="H36" s="3" t="s">
        <v>7</v>
      </c>
      <c r="I36" s="4">
        <f t="shared" si="3"/>
        <v>18.149999999999999</v>
      </c>
      <c r="K36" s="28"/>
    </row>
    <row r="37" spans="1:11" x14ac:dyDescent="0.35">
      <c r="A37" s="28"/>
      <c r="B37" s="3" t="s">
        <v>91</v>
      </c>
      <c r="C37" s="3" t="s">
        <v>64</v>
      </c>
      <c r="D37" s="4">
        <v>78.650000000000006</v>
      </c>
      <c r="E37" s="3">
        <v>1</v>
      </c>
      <c r="F37" s="4">
        <f t="shared" si="2"/>
        <v>78.650000000000006</v>
      </c>
      <c r="G37" s="3" t="s">
        <v>56</v>
      </c>
      <c r="H37" s="3" t="s">
        <v>7</v>
      </c>
      <c r="I37" s="4">
        <f t="shared" si="3"/>
        <v>78.650000000000006</v>
      </c>
      <c r="K37" s="28"/>
    </row>
    <row r="38" spans="1:11" x14ac:dyDescent="0.35">
      <c r="A38" s="28"/>
      <c r="B38" s="33" t="s">
        <v>92</v>
      </c>
      <c r="F38" s="4">
        <f t="shared" si="2"/>
        <v>0</v>
      </c>
      <c r="I38" s="4">
        <f t="shared" si="3"/>
        <v>0</v>
      </c>
      <c r="K38" s="28"/>
    </row>
    <row r="39" spans="1:11" x14ac:dyDescent="0.35">
      <c r="A39" s="28"/>
      <c r="B39" s="34" t="s">
        <v>93</v>
      </c>
      <c r="C39" s="3" t="s">
        <v>95</v>
      </c>
      <c r="D39" s="4">
        <v>3085.5</v>
      </c>
      <c r="E39" s="3">
        <v>1</v>
      </c>
      <c r="F39" s="4">
        <f t="shared" si="2"/>
        <v>3085.5</v>
      </c>
      <c r="G39" s="3" t="s">
        <v>56</v>
      </c>
      <c r="H39" s="3" t="s">
        <v>7</v>
      </c>
      <c r="I39" s="4">
        <f t="shared" si="3"/>
        <v>3085.5</v>
      </c>
      <c r="K39" s="28"/>
    </row>
    <row r="40" spans="1:11" x14ac:dyDescent="0.35">
      <c r="A40" s="28"/>
      <c r="B40" s="3" t="s">
        <v>74</v>
      </c>
      <c r="C40" s="3" t="s">
        <v>75</v>
      </c>
      <c r="D40" s="4">
        <v>211.75</v>
      </c>
      <c r="E40" s="3">
        <v>1</v>
      </c>
      <c r="F40" s="4">
        <f t="shared" si="2"/>
        <v>211.75</v>
      </c>
      <c r="G40" s="3" t="s">
        <v>56</v>
      </c>
      <c r="H40" s="3" t="s">
        <v>7</v>
      </c>
      <c r="I40" s="4">
        <f t="shared" si="3"/>
        <v>211.75</v>
      </c>
      <c r="K40" s="28"/>
    </row>
    <row r="41" spans="1:11" x14ac:dyDescent="0.35">
      <c r="A41" s="28"/>
      <c r="B41" s="3" t="s">
        <v>94</v>
      </c>
      <c r="C41" s="3" t="s">
        <v>64</v>
      </c>
      <c r="D41" s="4">
        <v>17.75</v>
      </c>
      <c r="E41" s="3">
        <v>140</v>
      </c>
      <c r="F41" s="4">
        <f t="shared" si="2"/>
        <v>2485</v>
      </c>
      <c r="G41" s="3" t="s">
        <v>56</v>
      </c>
      <c r="H41" s="3" t="s">
        <v>7</v>
      </c>
      <c r="I41" s="4">
        <f t="shared" si="3"/>
        <v>2485</v>
      </c>
      <c r="K41" s="28"/>
    </row>
    <row r="42" spans="1:11" x14ac:dyDescent="0.35">
      <c r="A42" s="28"/>
      <c r="B42" s="33" t="s">
        <v>96</v>
      </c>
      <c r="C42" s="3" t="s">
        <v>95</v>
      </c>
      <c r="D42" s="4">
        <v>3085.5</v>
      </c>
      <c r="E42" s="3">
        <v>1</v>
      </c>
      <c r="F42" s="4">
        <f t="shared" si="2"/>
        <v>3085.5</v>
      </c>
      <c r="G42" s="3" t="s">
        <v>56</v>
      </c>
      <c r="H42" s="3" t="s">
        <v>7</v>
      </c>
      <c r="I42" s="4">
        <f t="shared" si="3"/>
        <v>3085.5</v>
      </c>
      <c r="K42" s="28"/>
    </row>
    <row r="43" spans="1:11" x14ac:dyDescent="0.35">
      <c r="A43" s="28"/>
      <c r="B43" s="3" t="s">
        <v>74</v>
      </c>
      <c r="C43" s="3" t="s">
        <v>75</v>
      </c>
      <c r="D43" s="4">
        <v>211.75</v>
      </c>
      <c r="E43" s="3">
        <v>2</v>
      </c>
      <c r="F43" s="4">
        <f t="shared" si="2"/>
        <v>423.5</v>
      </c>
      <c r="G43" s="3" t="s">
        <v>56</v>
      </c>
      <c r="H43" s="3" t="s">
        <v>7</v>
      </c>
      <c r="I43" s="4">
        <f t="shared" si="3"/>
        <v>423.5</v>
      </c>
      <c r="K43" s="28"/>
    </row>
    <row r="44" spans="1:11" x14ac:dyDescent="0.35">
      <c r="A44" s="28"/>
      <c r="B44" s="3" t="s">
        <v>76</v>
      </c>
      <c r="C44" s="3" t="s">
        <v>75</v>
      </c>
      <c r="D44" s="4">
        <v>181.5</v>
      </c>
      <c r="E44" s="3">
        <v>1.5</v>
      </c>
      <c r="F44" s="4">
        <f t="shared" si="2"/>
        <v>272.25</v>
      </c>
      <c r="G44" s="3" t="s">
        <v>56</v>
      </c>
      <c r="H44" s="3" t="s">
        <v>7</v>
      </c>
      <c r="I44" s="4">
        <f t="shared" si="3"/>
        <v>272.25</v>
      </c>
      <c r="K44" s="28"/>
    </row>
    <row r="45" spans="1:11" x14ac:dyDescent="0.35">
      <c r="A45" s="28"/>
      <c r="B45" s="3" t="s">
        <v>97</v>
      </c>
      <c r="C45" s="3" t="s">
        <v>85</v>
      </c>
      <c r="D45" s="4">
        <v>33.65</v>
      </c>
      <c r="E45" s="3">
        <v>80.5</v>
      </c>
      <c r="F45" s="4">
        <f t="shared" si="2"/>
        <v>2708.8249999999998</v>
      </c>
      <c r="G45" s="3" t="s">
        <v>56</v>
      </c>
      <c r="H45" s="3" t="s">
        <v>7</v>
      </c>
      <c r="I45" s="4">
        <f t="shared" si="3"/>
        <v>2708.8249999999998</v>
      </c>
      <c r="K45" s="28"/>
    </row>
    <row r="46" spans="1:11" x14ac:dyDescent="0.35">
      <c r="A46" s="28"/>
      <c r="B46" s="33" t="s">
        <v>98</v>
      </c>
      <c r="F46" s="4">
        <f t="shared" si="2"/>
        <v>0</v>
      </c>
      <c r="H46" s="3" t="s">
        <v>7</v>
      </c>
      <c r="I46" s="4">
        <f t="shared" si="3"/>
        <v>0</v>
      </c>
      <c r="K46" s="28"/>
    </row>
    <row r="47" spans="1:11" x14ac:dyDescent="0.35">
      <c r="A47" s="28"/>
      <c r="B47" s="3" t="s">
        <v>99</v>
      </c>
      <c r="C47" s="3" t="s">
        <v>95</v>
      </c>
      <c r="D47" s="4">
        <v>2057</v>
      </c>
      <c r="E47" s="3">
        <v>1</v>
      </c>
      <c r="F47" s="4">
        <f t="shared" si="2"/>
        <v>2057</v>
      </c>
      <c r="G47" s="3" t="s">
        <v>56</v>
      </c>
      <c r="H47" s="3" t="s">
        <v>12</v>
      </c>
      <c r="I47" s="4">
        <f t="shared" si="3"/>
        <v>0</v>
      </c>
      <c r="K47" s="28"/>
    </row>
    <row r="48" spans="1:11" x14ac:dyDescent="0.35">
      <c r="A48" s="28"/>
      <c r="B48" s="3" t="s">
        <v>74</v>
      </c>
      <c r="C48" s="3" t="s">
        <v>75</v>
      </c>
      <c r="D48" s="4">
        <v>211.75</v>
      </c>
      <c r="E48" s="3">
        <v>1</v>
      </c>
      <c r="F48" s="4">
        <f t="shared" si="2"/>
        <v>211.75</v>
      </c>
      <c r="G48" s="3" t="s">
        <v>56</v>
      </c>
      <c r="H48" s="3" t="s">
        <v>12</v>
      </c>
      <c r="I48" s="4">
        <f t="shared" si="3"/>
        <v>0</v>
      </c>
      <c r="K48" s="28"/>
    </row>
    <row r="49" spans="1:29" x14ac:dyDescent="0.35">
      <c r="A49" s="28"/>
      <c r="B49" s="3" t="s">
        <v>100</v>
      </c>
      <c r="C49" s="3" t="s">
        <v>64</v>
      </c>
      <c r="D49" s="4">
        <v>302.5</v>
      </c>
      <c r="E49" s="3">
        <v>0.7</v>
      </c>
      <c r="F49" s="4">
        <f t="shared" si="2"/>
        <v>211.75</v>
      </c>
      <c r="G49" s="3" t="s">
        <v>56</v>
      </c>
      <c r="H49" s="3" t="s">
        <v>12</v>
      </c>
      <c r="I49" s="4">
        <f t="shared" si="3"/>
        <v>0</v>
      </c>
      <c r="K49" s="28"/>
    </row>
    <row r="50" spans="1:29" x14ac:dyDescent="0.35">
      <c r="A50" s="28"/>
      <c r="B50" s="3" t="s">
        <v>101</v>
      </c>
      <c r="C50" s="3" t="s">
        <v>85</v>
      </c>
      <c r="D50" s="4">
        <v>90.75</v>
      </c>
      <c r="E50" s="3">
        <v>4</v>
      </c>
      <c r="F50" s="4">
        <f t="shared" si="2"/>
        <v>363</v>
      </c>
      <c r="G50" s="3" t="s">
        <v>56</v>
      </c>
      <c r="H50" s="3" t="s">
        <v>12</v>
      </c>
      <c r="I50" s="4">
        <f t="shared" si="3"/>
        <v>0</v>
      </c>
      <c r="K50" s="28"/>
    </row>
    <row r="51" spans="1:29" x14ac:dyDescent="0.35">
      <c r="A51" s="28"/>
      <c r="B51" s="3" t="s">
        <v>102</v>
      </c>
      <c r="C51" s="3" t="s">
        <v>64</v>
      </c>
      <c r="D51" s="4">
        <v>36.42</v>
      </c>
      <c r="E51" s="3">
        <v>7</v>
      </c>
      <c r="F51" s="4">
        <f t="shared" si="2"/>
        <v>254.94</v>
      </c>
      <c r="G51" s="3" t="s">
        <v>56</v>
      </c>
      <c r="H51" s="3" t="s">
        <v>12</v>
      </c>
      <c r="I51" s="4">
        <f t="shared" si="3"/>
        <v>0</v>
      </c>
      <c r="K51" s="28"/>
    </row>
    <row r="52" spans="1:29" x14ac:dyDescent="0.35">
      <c r="A52" s="28"/>
      <c r="F52" s="4">
        <f t="shared" si="2"/>
        <v>0</v>
      </c>
      <c r="I52" s="4">
        <f t="shared" si="3"/>
        <v>0</v>
      </c>
      <c r="K52" s="28"/>
    </row>
    <row r="53" spans="1:29" s="1" customFormat="1" x14ac:dyDescent="0.35">
      <c r="A53" s="28"/>
      <c r="B53" s="3"/>
      <c r="C53" s="3"/>
      <c r="D53" s="4"/>
      <c r="E53" s="3"/>
      <c r="F53" s="4">
        <f t="shared" si="2"/>
        <v>0</v>
      </c>
      <c r="G53" s="3"/>
      <c r="H53" s="3"/>
      <c r="I53" s="4">
        <f t="shared" si="3"/>
        <v>0</v>
      </c>
      <c r="J53" s="4"/>
      <c r="K53" s="28"/>
      <c r="L53" s="7"/>
      <c r="M53" s="7"/>
      <c r="N53" s="7"/>
      <c r="O53" s="7"/>
      <c r="P53" s="7"/>
      <c r="Q53" s="7"/>
      <c r="R53" s="7"/>
      <c r="S53" s="7"/>
      <c r="T53" s="7"/>
      <c r="U53" s="7"/>
      <c r="V53" s="7"/>
      <c r="W53" s="7"/>
      <c r="X53" s="7"/>
      <c r="Y53" s="7"/>
      <c r="Z53" s="7"/>
      <c r="AA53" s="7"/>
      <c r="AB53" s="7"/>
      <c r="AC53" s="7"/>
    </row>
    <row r="54" spans="1:29" s="21" customFormat="1" ht="15" customHeight="1" x14ac:dyDescent="0.35">
      <c r="A54" s="27"/>
      <c r="B54" s="23" t="s">
        <v>11</v>
      </c>
      <c r="C54" s="25"/>
      <c r="D54" s="26"/>
      <c r="E54" s="25"/>
      <c r="F54" s="26">
        <f>SUM(F3:F53)</f>
        <v>38896.285000000003</v>
      </c>
      <c r="G54" s="25"/>
      <c r="H54" s="25"/>
      <c r="I54" s="26">
        <f>SUM(I3:I53)</f>
        <v>35797.845000000001</v>
      </c>
      <c r="J54" s="26">
        <f>SUM(J3:J53)</f>
        <v>0</v>
      </c>
      <c r="K54" s="27"/>
    </row>
    <row r="55" spans="1:29" s="30" customFormat="1" x14ac:dyDescent="0.35">
      <c r="D55" s="29"/>
      <c r="F55" s="29" t="s">
        <v>8</v>
      </c>
      <c r="I55" s="29" t="s">
        <v>49</v>
      </c>
      <c r="J55" s="29" t="s">
        <v>50</v>
      </c>
    </row>
    <row r="56" spans="1:29" s="30" customFormat="1" x14ac:dyDescent="0.35">
      <c r="D56" s="29"/>
      <c r="F56" s="29"/>
      <c r="J56" s="29"/>
    </row>
    <row r="57" spans="1:29" customFormat="1" x14ac:dyDescent="0.35">
      <c r="B57" s="6"/>
      <c r="C57" s="6"/>
      <c r="D57" s="5"/>
      <c r="F57" s="4"/>
      <c r="I57" s="31">
        <f>IF(F54*0.75&lt;20000,0,IF(F54*0.75&gt;150000,150000,F54*0.75))</f>
        <v>29172.213750000003</v>
      </c>
      <c r="J57" s="4"/>
    </row>
    <row r="58" spans="1:29" customFormat="1" ht="58" x14ac:dyDescent="0.35">
      <c r="B58" s="7"/>
      <c r="C58" s="8"/>
      <c r="D58" s="5"/>
      <c r="F58" s="5"/>
      <c r="I58" s="32" t="s">
        <v>54</v>
      </c>
      <c r="J58" s="5"/>
    </row>
    <row r="59" spans="1:29" customFormat="1" x14ac:dyDescent="0.35">
      <c r="D59" s="5"/>
      <c r="F59" s="5"/>
      <c r="I59" s="4"/>
      <c r="J59" s="5"/>
    </row>
    <row r="60" spans="1:29" customFormat="1" x14ac:dyDescent="0.35">
      <c r="D60" s="5"/>
      <c r="F60" s="5"/>
      <c r="I60" s="5"/>
      <c r="J60" s="5"/>
    </row>
    <row r="61" spans="1:29" customFormat="1" x14ac:dyDescent="0.35">
      <c r="D61" s="5"/>
      <c r="F61" s="5"/>
      <c r="I61" s="5"/>
      <c r="J61" s="5"/>
    </row>
    <row r="62" spans="1:29" customFormat="1" x14ac:dyDescent="0.35">
      <c r="D62" s="5"/>
      <c r="F62" s="5"/>
      <c r="I62" s="5"/>
      <c r="J62" s="5"/>
    </row>
    <row r="63" spans="1:29" customFormat="1" x14ac:dyDescent="0.35">
      <c r="D63" s="5"/>
      <c r="F63" s="5"/>
      <c r="I63" s="5"/>
      <c r="J63" s="5"/>
    </row>
    <row r="64" spans="1:29" customFormat="1" x14ac:dyDescent="0.35">
      <c r="D64" s="5"/>
      <c r="F64" s="5"/>
      <c r="I64" s="5"/>
      <c r="J64" s="5"/>
    </row>
    <row r="65" spans="4:10" customFormat="1" x14ac:dyDescent="0.35">
      <c r="D65" s="5"/>
      <c r="F65" s="5"/>
      <c r="I65" s="5"/>
      <c r="J65" s="5"/>
    </row>
    <row r="66" spans="4:10" customFormat="1" x14ac:dyDescent="0.35">
      <c r="D66" s="5"/>
      <c r="F66" s="5"/>
      <c r="I66" s="5"/>
      <c r="J66" s="5"/>
    </row>
    <row r="67" spans="4:10" customFormat="1" x14ac:dyDescent="0.35">
      <c r="D67" s="5"/>
      <c r="F67" s="5"/>
      <c r="I67" s="5"/>
      <c r="J67" s="5"/>
    </row>
    <row r="68" spans="4:10" customFormat="1" x14ac:dyDescent="0.35">
      <c r="D68" s="5"/>
      <c r="F68" s="5"/>
      <c r="I68" s="5"/>
      <c r="J68" s="5"/>
    </row>
    <row r="69" spans="4:10" customFormat="1" x14ac:dyDescent="0.35">
      <c r="D69" s="5"/>
      <c r="F69" s="5"/>
      <c r="I69" s="5"/>
      <c r="J69" s="5"/>
    </row>
    <row r="70" spans="4:10" customFormat="1" x14ac:dyDescent="0.35">
      <c r="D70" s="5"/>
      <c r="F70" s="5"/>
      <c r="I70" s="5"/>
      <c r="J70" s="5"/>
    </row>
    <row r="71" spans="4:10" customFormat="1" x14ac:dyDescent="0.35">
      <c r="D71" s="5"/>
      <c r="F71" s="5"/>
      <c r="I71" s="5"/>
      <c r="J71" s="5"/>
    </row>
    <row r="72" spans="4:10" customFormat="1" x14ac:dyDescent="0.35">
      <c r="D72" s="5"/>
      <c r="F72" s="5"/>
      <c r="I72" s="5"/>
      <c r="J72" s="5"/>
    </row>
    <row r="73" spans="4:10" customFormat="1" x14ac:dyDescent="0.35">
      <c r="D73" s="5"/>
      <c r="F73" s="5"/>
      <c r="I73" s="5"/>
      <c r="J73" s="5"/>
    </row>
    <row r="74" spans="4:10" customFormat="1" x14ac:dyDescent="0.35">
      <c r="D74" s="5"/>
      <c r="F74" s="5"/>
      <c r="I74" s="5"/>
      <c r="J74" s="5"/>
    </row>
    <row r="75" spans="4:10" customFormat="1" x14ac:dyDescent="0.35">
      <c r="D75" s="5"/>
      <c r="F75" s="5"/>
      <c r="I75" s="5"/>
      <c r="J75" s="5"/>
    </row>
    <row r="76" spans="4:10" customFormat="1" x14ac:dyDescent="0.35">
      <c r="D76" s="5"/>
      <c r="F76" s="5"/>
      <c r="I76" s="5"/>
      <c r="J76" s="5"/>
    </row>
    <row r="77" spans="4:10" customFormat="1" x14ac:dyDescent="0.35">
      <c r="D77" s="5"/>
      <c r="F77" s="5"/>
      <c r="I77" s="5"/>
      <c r="J77" s="5"/>
    </row>
    <row r="78" spans="4:10" customFormat="1" x14ac:dyDescent="0.35">
      <c r="D78" s="5"/>
      <c r="F78" s="5"/>
      <c r="I78" s="5"/>
      <c r="J78" s="5"/>
    </row>
    <row r="79" spans="4:10" customFormat="1" x14ac:dyDescent="0.35">
      <c r="D79" s="5"/>
      <c r="F79" s="5"/>
      <c r="I79" s="5"/>
      <c r="J79" s="5"/>
    </row>
    <row r="80" spans="4:10" customFormat="1" x14ac:dyDescent="0.35">
      <c r="D80" s="5"/>
      <c r="F80" s="5"/>
      <c r="I80" s="5"/>
      <c r="J80" s="5"/>
    </row>
    <row r="81" spans="4:10" customFormat="1" x14ac:dyDescent="0.35">
      <c r="D81" s="5"/>
      <c r="F81" s="5"/>
      <c r="I81" s="5"/>
      <c r="J81" s="5"/>
    </row>
    <row r="82" spans="4:10" customFormat="1" x14ac:dyDescent="0.35">
      <c r="D82" s="5"/>
      <c r="F82" s="5"/>
      <c r="I82" s="5"/>
      <c r="J82" s="5"/>
    </row>
    <row r="83" spans="4:10" customFormat="1" x14ac:dyDescent="0.35">
      <c r="D83" s="5"/>
      <c r="F83" s="5"/>
      <c r="I83" s="5"/>
      <c r="J83" s="5"/>
    </row>
    <row r="84" spans="4:10" customFormat="1" x14ac:dyDescent="0.35">
      <c r="D84" s="5"/>
      <c r="F84" s="5"/>
      <c r="I84" s="5"/>
      <c r="J84" s="5"/>
    </row>
    <row r="85" spans="4:10" customFormat="1" x14ac:dyDescent="0.35">
      <c r="D85" s="5"/>
      <c r="F85" s="5"/>
      <c r="I85" s="5"/>
      <c r="J85" s="5"/>
    </row>
    <row r="86" spans="4:10" customFormat="1" x14ac:dyDescent="0.35">
      <c r="D86" s="5"/>
      <c r="F86" s="5"/>
      <c r="I86" s="5"/>
      <c r="J86" s="5"/>
    </row>
    <row r="87" spans="4:10" customFormat="1" x14ac:dyDescent="0.35">
      <c r="D87" s="5"/>
      <c r="F87" s="5"/>
      <c r="I87" s="5"/>
      <c r="J87" s="5"/>
    </row>
    <row r="88" spans="4:10" customFormat="1" x14ac:dyDescent="0.35">
      <c r="D88" s="5"/>
      <c r="F88" s="5"/>
      <c r="I88" s="5"/>
      <c r="J88" s="5"/>
    </row>
    <row r="89" spans="4:10" customFormat="1" x14ac:dyDescent="0.35">
      <c r="D89" s="5"/>
      <c r="F89" s="5"/>
      <c r="I89" s="5"/>
      <c r="J89" s="5"/>
    </row>
    <row r="90" spans="4:10" customFormat="1" x14ac:dyDescent="0.35">
      <c r="D90" s="5"/>
      <c r="F90" s="5"/>
      <c r="I90" s="5"/>
      <c r="J90" s="5"/>
    </row>
    <row r="91" spans="4:10" customFormat="1" x14ac:dyDescent="0.35">
      <c r="D91" s="5"/>
      <c r="F91" s="5"/>
      <c r="I91" s="5"/>
      <c r="J91" s="5"/>
    </row>
    <row r="92" spans="4:10" customFormat="1" x14ac:dyDescent="0.35">
      <c r="D92" s="5"/>
      <c r="F92" s="5"/>
      <c r="I92" s="5"/>
      <c r="J92" s="5"/>
    </row>
    <row r="93" spans="4:10" customFormat="1" x14ac:dyDescent="0.35">
      <c r="D93" s="5"/>
      <c r="F93" s="5"/>
      <c r="I93" s="5"/>
      <c r="J93" s="5"/>
    </row>
    <row r="94" spans="4:10" customFormat="1" x14ac:dyDescent="0.35">
      <c r="D94" s="5"/>
      <c r="F94" s="5"/>
      <c r="I94" s="5"/>
      <c r="J94" s="5"/>
    </row>
    <row r="95" spans="4:10" customFormat="1" x14ac:dyDescent="0.35">
      <c r="D95" s="5"/>
      <c r="F95" s="5"/>
      <c r="I95" s="5"/>
      <c r="J95" s="5"/>
    </row>
    <row r="96" spans="4:10" customFormat="1" x14ac:dyDescent="0.35">
      <c r="D96" s="5"/>
      <c r="F96" s="5"/>
      <c r="I96" s="5"/>
      <c r="J96" s="5"/>
    </row>
    <row r="97" spans="4:10" customFormat="1" x14ac:dyDescent="0.35">
      <c r="D97" s="5"/>
      <c r="F97" s="5"/>
      <c r="I97" s="5"/>
      <c r="J97" s="5"/>
    </row>
    <row r="98" spans="4:10" customFormat="1" x14ac:dyDescent="0.35">
      <c r="D98" s="5"/>
      <c r="F98" s="5"/>
      <c r="I98" s="5"/>
      <c r="J98" s="5"/>
    </row>
    <row r="99" spans="4:10" customFormat="1" x14ac:dyDescent="0.35">
      <c r="D99" s="5"/>
      <c r="F99" s="5"/>
      <c r="I99" s="5"/>
      <c r="J99" s="5"/>
    </row>
    <row r="100" spans="4:10" customFormat="1" x14ac:dyDescent="0.35">
      <c r="D100" s="5"/>
      <c r="F100" s="5"/>
      <c r="I100" s="5"/>
      <c r="J100" s="5"/>
    </row>
    <row r="101" spans="4:10" customFormat="1" x14ac:dyDescent="0.35">
      <c r="D101" s="5"/>
      <c r="F101" s="5"/>
      <c r="I101" s="5"/>
      <c r="J101" s="5"/>
    </row>
    <row r="102" spans="4:10" customFormat="1" x14ac:dyDescent="0.35">
      <c r="D102" s="5"/>
      <c r="F102" s="5"/>
      <c r="I102" s="5"/>
      <c r="J102" s="5"/>
    </row>
    <row r="103" spans="4:10" customFormat="1" x14ac:dyDescent="0.35">
      <c r="D103" s="5"/>
      <c r="F103" s="5"/>
      <c r="I103" s="5"/>
      <c r="J103" s="5"/>
    </row>
    <row r="104" spans="4:10" customFormat="1" x14ac:dyDescent="0.35">
      <c r="D104" s="5"/>
      <c r="F104" s="5"/>
      <c r="I104" s="5"/>
      <c r="J104" s="5"/>
    </row>
    <row r="105" spans="4:10" customFormat="1" x14ac:dyDescent="0.35">
      <c r="D105" s="5"/>
      <c r="F105" s="5"/>
      <c r="I105" s="5"/>
      <c r="J105" s="5"/>
    </row>
    <row r="106" spans="4:10" customFormat="1" x14ac:dyDescent="0.35">
      <c r="D106" s="5"/>
      <c r="F106" s="5"/>
      <c r="I106" s="5"/>
      <c r="J106" s="5"/>
    </row>
    <row r="107" spans="4:10" customFormat="1" x14ac:dyDescent="0.35">
      <c r="D107" s="5"/>
      <c r="F107" s="5"/>
      <c r="I107" s="5"/>
      <c r="J107" s="5"/>
    </row>
    <row r="108" spans="4:10" customFormat="1" x14ac:dyDescent="0.35">
      <c r="D108" s="5"/>
      <c r="F108" s="5"/>
      <c r="I108" s="5"/>
      <c r="J108" s="5"/>
    </row>
    <row r="109" spans="4:10" customFormat="1" x14ac:dyDescent="0.35">
      <c r="D109" s="5"/>
      <c r="F109" s="5"/>
      <c r="I109" s="5"/>
      <c r="J109" s="5"/>
    </row>
    <row r="110" spans="4:10" customFormat="1" x14ac:dyDescent="0.35">
      <c r="D110" s="5"/>
      <c r="F110" s="5"/>
      <c r="I110" s="5"/>
      <c r="J110" s="5"/>
    </row>
    <row r="111" spans="4:10" customFormat="1" x14ac:dyDescent="0.35">
      <c r="D111" s="5"/>
      <c r="F111" s="5"/>
      <c r="I111" s="5"/>
      <c r="J111" s="5"/>
    </row>
    <row r="112" spans="4:10" customFormat="1" x14ac:dyDescent="0.35">
      <c r="D112" s="5"/>
      <c r="F112" s="5"/>
      <c r="I112" s="5"/>
      <c r="J112" s="5"/>
    </row>
    <row r="113" spans="2:10" customFormat="1" x14ac:dyDescent="0.35">
      <c r="D113" s="5"/>
      <c r="F113" s="5"/>
      <c r="I113" s="5"/>
      <c r="J113" s="5"/>
    </row>
    <row r="114" spans="2:10" customFormat="1" x14ac:dyDescent="0.35">
      <c r="D114" s="5"/>
      <c r="F114" s="5"/>
      <c r="I114" s="5"/>
      <c r="J114" s="5"/>
    </row>
    <row r="115" spans="2:10" customFormat="1" x14ac:dyDescent="0.35">
      <c r="D115" s="5"/>
      <c r="F115" s="5"/>
      <c r="I115" s="5"/>
      <c r="J115" s="5"/>
    </row>
    <row r="116" spans="2:10" customFormat="1" x14ac:dyDescent="0.35">
      <c r="D116" s="5"/>
      <c r="F116" s="5"/>
      <c r="I116" s="5"/>
      <c r="J116" s="5"/>
    </row>
    <row r="117" spans="2:10" customFormat="1" x14ac:dyDescent="0.35">
      <c r="D117" s="5"/>
      <c r="F117" s="5"/>
      <c r="I117" s="5"/>
      <c r="J117" s="5"/>
    </row>
    <row r="118" spans="2:10" customFormat="1" x14ac:dyDescent="0.35">
      <c r="D118" s="5"/>
      <c r="F118" s="5"/>
      <c r="I118" s="5"/>
      <c r="J118" s="5"/>
    </row>
    <row r="119" spans="2:10" customFormat="1" x14ac:dyDescent="0.35">
      <c r="D119" s="5"/>
      <c r="F119" s="5"/>
      <c r="I119" s="5"/>
      <c r="J119" s="5"/>
    </row>
    <row r="120" spans="2:10" customFormat="1" x14ac:dyDescent="0.35">
      <c r="D120" s="5"/>
      <c r="F120" s="5"/>
      <c r="I120" s="5"/>
      <c r="J120" s="5"/>
    </row>
    <row r="121" spans="2:10" customFormat="1" x14ac:dyDescent="0.35">
      <c r="D121" s="5"/>
      <c r="F121" s="5"/>
      <c r="I121" s="5"/>
      <c r="J121" s="5"/>
    </row>
    <row r="122" spans="2:10" customFormat="1" x14ac:dyDescent="0.35">
      <c r="D122" s="5"/>
      <c r="F122" s="5"/>
      <c r="I122" s="5"/>
      <c r="J122" s="5"/>
    </row>
    <row r="123" spans="2:10" customFormat="1" x14ac:dyDescent="0.35">
      <c r="D123" s="5"/>
      <c r="F123" s="5"/>
      <c r="I123" s="5"/>
      <c r="J123" s="5"/>
    </row>
    <row r="124" spans="2:10" customFormat="1" hidden="1" x14ac:dyDescent="0.35">
      <c r="B124" s="2" t="s">
        <v>7</v>
      </c>
      <c r="D124" s="5"/>
      <c r="F124" s="5"/>
      <c r="I124" s="5"/>
      <c r="J124" s="5"/>
    </row>
    <row r="125" spans="2:10" customFormat="1" hidden="1" x14ac:dyDescent="0.35">
      <c r="B125" s="2" t="s">
        <v>12</v>
      </c>
      <c r="D125" s="5"/>
      <c r="F125" s="5"/>
      <c r="I125" s="5"/>
      <c r="J125" s="5"/>
    </row>
  </sheetData>
  <dataValidations count="1">
    <dataValidation type="list" allowBlank="1" showInputMessage="1" showErrorMessage="1" sqref="H2:H1048576" xr:uid="{7E827AC8-26B3-445C-9D8F-AA11F3F26AB3}">
      <formula1>$B$124:$B$125</formula1>
    </dataValidation>
  </dataValidations>
  <pageMargins left="0.7" right="0.7" top="0.75" bottom="0.75" header="0.3" footer="0.3"/>
  <pageSetup paperSize="9" scale="94"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4b33f60-37fd-4825-9b6f-ee33a4ceff30" xsi:nil="true"/>
    <COM-doelgroep xmlns="54b33f60-37fd-4825-9b6f-ee33a4ceff30" xsi:nil="true"/>
    <COM-kanaal xmlns="54b33f60-37fd-4825-9b6f-ee33a4ceff30" xsi:nil="true"/>
    <k2654b8d3c9e4f1f80f73410ca880471 xmlns="fcd6bcb7-1d48-4b17-ac8c-307eb28ea661">
      <Terms xmlns="http://schemas.microsoft.com/office/infopath/2007/PartnerControls"/>
    </k2654b8d3c9e4f1f80f73410ca880471>
    <g1e75d897bc2462a93f01f40e948fdc8 xmlns="fcd6bcb7-1d48-4b17-ac8c-307eb28ea661">
      <Terms xmlns="http://schemas.microsoft.com/office/infopath/2007/PartnerControls"/>
    </g1e75d897bc2462a93f01f40e948fdc8>
    <lcf76f155ced4ddcb4097134ff3c332f xmlns="7fe767e5-5491-4331-95cd-ae5f7d5a48a2">
      <Terms xmlns="http://schemas.microsoft.com/office/infopath/2007/PartnerControls"/>
    </lcf76f155ced4ddcb4097134ff3c332f>
    <partners xmlns="54b33f60-37fd-4825-9b6f-ee33a4ceff30" xsi:nil="true"/>
    <SPFxTotalFileSize xmlns="54b33f60-37fd-4825-9b6f-ee33a4ceff30" xsi:nil="true"/>
    <documenttype xmlns="54b33f60-37fd-4825-9b6f-ee33a4ceff3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067CA69C700647B63FD1CDCB2CAE66" ma:contentTypeVersion="21" ma:contentTypeDescription="Een nieuw document maken." ma:contentTypeScope="" ma:versionID="1a3373fe80184d435a355e9fee49600b">
  <xsd:schema xmlns:xsd="http://www.w3.org/2001/XMLSchema" xmlns:xs="http://www.w3.org/2001/XMLSchema" xmlns:p="http://schemas.microsoft.com/office/2006/metadata/properties" xmlns:ns2="54b33f60-37fd-4825-9b6f-ee33a4ceff30" xmlns:ns3="fcd6bcb7-1d48-4b17-ac8c-307eb28ea661" xmlns:ns4="7fe767e5-5491-4331-95cd-ae5f7d5a48a2" targetNamespace="http://schemas.microsoft.com/office/2006/metadata/properties" ma:root="true" ma:fieldsID="312d494ff19eb2a96b9be736b61eceb4" ns2:_="" ns3:_="" ns4:_="">
    <xsd:import namespace="54b33f60-37fd-4825-9b6f-ee33a4ceff30"/>
    <xsd:import namespace="fcd6bcb7-1d48-4b17-ac8c-307eb28ea661"/>
    <xsd:import namespace="7fe767e5-5491-4331-95cd-ae5f7d5a48a2"/>
    <xsd:element name="properties">
      <xsd:complexType>
        <xsd:sequence>
          <xsd:element name="documentManagement">
            <xsd:complexType>
              <xsd:all>
                <xsd:element ref="ns3:k2654b8d3c9e4f1f80f73410ca880471" minOccurs="0"/>
                <xsd:element ref="ns2:TaxCatchAll" minOccurs="0"/>
                <xsd:element ref="ns3:g1e75d897bc2462a93f01f40e948fdc8" minOccurs="0"/>
                <xsd:element ref="ns2:partners" minOccurs="0"/>
                <xsd:element ref="ns2:documenttype" minOccurs="0"/>
                <xsd:element ref="ns2:COM-kanaal" minOccurs="0"/>
                <xsd:element ref="ns2:COM-doelgroep" minOccurs="0"/>
                <xsd:element ref="ns4:MediaServiceMetadata" minOccurs="0"/>
                <xsd:element ref="ns4:MediaServiceFastMetadata" minOccurs="0"/>
                <xsd:element ref="ns4:lcf76f155ced4ddcb4097134ff3c332f" minOccurs="0"/>
                <xsd:element ref="ns4:MediaServiceDateTaken" minOccurs="0"/>
                <xsd:element ref="ns4:MediaServiceGenerationTime" minOccurs="0"/>
                <xsd:element ref="ns4:MediaServiceEventHashCode" minOccurs="0"/>
                <xsd:element ref="ns4:MediaServiceObjectDetectorVersions" minOccurs="0"/>
                <xsd:element ref="ns4:MediaServiceLocation" minOccurs="0"/>
                <xsd:element ref="ns4:MediaServiceOCR" minOccurs="0"/>
                <xsd:element ref="ns4:MediaServiceSearchProperties" minOccurs="0"/>
                <xsd:element ref="ns2:SPFxTotalFile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b33f60-37fd-4825-9b6f-ee33a4ceff3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f02225e-0ef2-4992-a82e-846f1d8bd88a}" ma:internalName="TaxCatchAll" ma:showField="CatchAllData" ma:web="54b33f60-37fd-4825-9b6f-ee33a4ceff30">
      <xsd:complexType>
        <xsd:complexContent>
          <xsd:extension base="dms:MultiChoiceLookup">
            <xsd:sequence>
              <xsd:element name="Value" type="dms:Lookup" maxOccurs="unbounded" minOccurs="0" nillable="true"/>
            </xsd:sequence>
          </xsd:extension>
        </xsd:complexContent>
      </xsd:complexType>
    </xsd:element>
    <xsd:element name="partners" ma:index="13" nillable="true" ma:displayName="partners" ma:format="Dropdown" ma:internalName="partners">
      <xsd:complexType>
        <xsd:complexContent>
          <xsd:extension base="dms:MultiChoice">
            <xsd:sequence>
              <xsd:element name="Value" maxOccurs="unbounded" minOccurs="0" nillable="true">
                <xsd:simpleType>
                  <xsd:restriction base="dms:Choice">
                    <xsd:enumeration value="Autodelen.net"/>
                    <xsd:enumeration value="De Transformisten"/>
                    <xsd:enumeration value="Ecolife"/>
                    <xsd:enumeration value="Foodwin"/>
                    <xsd:enumeration value="Kiemkracht"/>
                    <xsd:enumeration value="Netwerk Bewust Verbruiken"/>
                    <xsd:enumeration value="Peerby"/>
                    <xsd:enumeration value="Pro Natura"/>
                    <xsd:enumeration value="Steunpunt Korte Keten"/>
                    <xsd:enumeration value="provincie"/>
                    <xsd:enumeration value="Andere"/>
                    <xsd:enumeration value="Niet van toepassing"/>
                  </xsd:restriction>
                </xsd:simpleType>
              </xsd:element>
            </xsd:sequence>
          </xsd:extension>
        </xsd:complexContent>
      </xsd:complexType>
    </xsd:element>
    <xsd:element name="documenttype" ma:index="14" nillable="true" ma:displayName="documenttype" ma:internalName="documenttype">
      <xsd:complexType>
        <xsd:complexContent>
          <xsd:extension base="dms:MultiChoice">
            <xsd:sequence>
              <xsd:element name="Value" maxOccurs="unbounded" minOccurs="0" nillable="true">
                <xsd:simpleType>
                  <xsd:restriction base="dms:Choice">
                    <xsd:enumeration value="actieplan"/>
                    <xsd:enumeration value="adviesfiche"/>
                    <xsd:enumeration value="adviesnota"/>
                    <xsd:enumeration value="afbeelding"/>
                    <xsd:enumeration value="beleidsdocument"/>
                    <xsd:enumeration value="besluit"/>
                    <xsd:enumeration value="bestek"/>
                    <xsd:enumeration value="brochure"/>
                    <xsd:enumeration value="dossier"/>
                    <xsd:enumeration value="factuur"/>
                    <xsd:enumeration value="folder"/>
                    <xsd:enumeration value="interne nota"/>
                    <xsd:enumeration value="inventaris"/>
                    <xsd:enumeration value="monitoringsrapport"/>
                    <xsd:enumeration value="klimaatplan"/>
                    <xsd:enumeration value="lijst"/>
                    <xsd:enumeration value="meetstaat"/>
                    <xsd:enumeration value="model"/>
                    <xsd:enumeration value="offerte"/>
                    <xsd:enumeration value="ontwerp"/>
                    <xsd:enumeration value="overeenkomst"/>
                    <xsd:enumeration value="overzicht"/>
                    <xsd:enumeration value="persbericht"/>
                    <xsd:enumeration value="perstekst"/>
                    <xsd:enumeration value="planning"/>
                    <xsd:enumeration value="presentatie"/>
                    <xsd:enumeration value="programma"/>
                    <xsd:enumeration value="projectaanvraag"/>
                    <xsd:enumeration value="projectvoorstel"/>
                    <xsd:enumeration value="rapport"/>
                    <xsd:enumeration value="RKA"/>
                    <xsd:enumeration value="sjabloon"/>
                    <xsd:enumeration value="subsidieaanvraag"/>
                    <xsd:enumeration value="tabel"/>
                    <xsd:enumeration value="technische fiche"/>
                    <xsd:enumeration value="tool"/>
                    <xsd:enumeration value="verslag"/>
                    <xsd:enumeration value="warmteplan"/>
                    <xsd:enumeration value="warmtenetscreening"/>
                    <xsd:enumeration value="werkdocument"/>
                    <xsd:enumeration value="werknota"/>
                  </xsd:restriction>
                </xsd:simpleType>
              </xsd:element>
            </xsd:sequence>
          </xsd:extension>
        </xsd:complexContent>
      </xsd:complexType>
    </xsd:element>
    <xsd:element name="COM-kanaal" ma:index="15" nillable="true" ma:displayName="COM-kanaal" ma:internalName="COM_x002d_kanaal">
      <xsd:complexType>
        <xsd:complexContent>
          <xsd:extension base="dms:MultiChoiceFillIn">
            <xsd:sequence>
              <xsd:element name="Value" maxOccurs="unbounded" minOccurs="0" nillable="true">
                <xsd:simpleType>
                  <xsd:union memberTypes="dms:Text">
                    <xsd:simpleType>
                      <xsd:restriction base="dms:Choice">
                        <xsd:enumeration value="website"/>
                        <xsd:enumeration value="nieuwsbrief Milieu"/>
                        <xsd:enumeration value="nieuwsbrief Milieu65"/>
                        <xsd:enumeration value="MOSflash"/>
                        <xsd:enumeration value="digitale uitnodiging"/>
                        <xsd:enumeration value="mailing"/>
                        <xsd:enumeration value="flyer"/>
                        <xsd:enumeration value="folder"/>
                        <xsd:enumeration value="brochure"/>
                        <xsd:enumeration value="affiche"/>
                        <xsd:enumeration value="banner"/>
                        <xsd:enumeration value="tv"/>
                        <xsd:enumeration value="radio"/>
                        <xsd:enumeration value="sociale media"/>
                        <xsd:enumeration value="richtlijn"/>
                        <xsd:enumeration value="pers"/>
                      </xsd:restriction>
                    </xsd:simpleType>
                  </xsd:union>
                </xsd:simpleType>
              </xsd:element>
            </xsd:sequence>
          </xsd:extension>
        </xsd:complexContent>
      </xsd:complexType>
    </xsd:element>
    <xsd:element name="COM-doelgroep" ma:index="16" nillable="true" ma:displayName="COM-doelgroep" ma:internalName="COM_x002d_doelgroep">
      <xsd:complexType>
        <xsd:complexContent>
          <xsd:extension base="dms:MultiChoiceFillIn">
            <xsd:sequence>
              <xsd:element name="Value" maxOccurs="unbounded" minOccurs="0" nillable="true">
                <xsd:simpleType>
                  <xsd:union memberTypes="dms:Text">
                    <xsd:simpleType>
                      <xsd:restriction base="dms:Choice">
                        <xsd:enumeration value="burgers"/>
                        <xsd:enumeration value="gemeenten"/>
                        <xsd:enumeration value="bedrijven"/>
                        <xsd:enumeration value="organisaties"/>
                        <xsd:enumeration value="scholen"/>
                      </xsd:restriction>
                    </xsd:simpleType>
                  </xsd:union>
                </xsd:simpleType>
              </xsd:element>
            </xsd:sequence>
          </xsd:extension>
        </xsd:complexContent>
      </xsd:complexType>
    </xsd:element>
    <xsd:element name="SPFxTotalFileSize" ma:index="28" nillable="true" ma:displayName="Alle versies" ma:internalName="SPFxTotalFileSize">
      <xsd:simpleType>
        <xsd:restriction base="dms:Number">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fcd6bcb7-1d48-4b17-ac8c-307eb28ea661" elementFormDefault="qualified">
    <xsd:import namespace="http://schemas.microsoft.com/office/2006/documentManagement/types"/>
    <xsd:import namespace="http://schemas.microsoft.com/office/infopath/2007/PartnerControls"/>
    <xsd:element name="k2654b8d3c9e4f1f80f73410ca880471" ma:index="9" nillable="true" ma:taxonomy="true" ma:internalName="k2654b8d3c9e4f1f80f73410ca880471" ma:taxonomyFieldName="Jaar" ma:displayName="Jaar" ma:default="" ma:fieldId="{42654b8d-3c9e-4f1f-80f7-3410ca880471}" ma:taxonomyMulti="true" ma:sspId="4e27e6f5-d561-4f1e-b797-f5c71a412fef" ma:termSetId="f969438d-e8b3-4865-a8f6-f30ad1005511" ma:anchorId="00000000-0000-0000-0000-000000000000" ma:open="false" ma:isKeyword="false">
      <xsd:complexType>
        <xsd:sequence>
          <xsd:element ref="pc:Terms" minOccurs="0" maxOccurs="1"/>
        </xsd:sequence>
      </xsd:complexType>
    </xsd:element>
    <xsd:element name="g1e75d897bc2462a93f01f40e948fdc8" ma:index="12" nillable="true" ma:taxonomy="true" ma:internalName="g1e75d897bc2462a93f01f40e948fdc8" ma:taxonomyFieldName="Gemeente" ma:displayName="Gemeente" ma:default="" ma:fieldId="{01e75d89-7bc2-462a-93f0-1f40e948fdc8}" ma:taxonomyMulti="true" ma:sspId="4e27e6f5-d561-4f1e-b797-f5c71a412fef" ma:termSetId="6517a949-4c4c-40c6-bc23-5f6febe3ffe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e767e5-5491-4331-95cd-ae5f7d5a48a2"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4e27e6f5-d561-4f1e-b797-f5c71a412fef"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9C6A4-CE34-431A-B6AF-C2345322A912}">
  <ds:schemaRefs>
    <ds:schemaRef ds:uri="http://schemas.openxmlformats.org/package/2006/metadata/core-properties"/>
    <ds:schemaRef ds:uri="http://purl.org/dc/dcmitype/"/>
    <ds:schemaRef ds:uri="http://www.w3.org/XML/1998/namespace"/>
    <ds:schemaRef ds:uri="7dc47a83-a999-4512-aad6-e46b199eea8e"/>
    <ds:schemaRef ds:uri="e7691a30-28fb-4c41-929c-b3174a7c0e62"/>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DF8E7685-4658-4FCF-8C87-CAB4BE22EB8F}"/>
</file>

<file path=customXml/itemProps3.xml><?xml version="1.0" encoding="utf-8"?>
<ds:datastoreItem xmlns:ds="http://schemas.openxmlformats.org/officeDocument/2006/customXml" ds:itemID="{60FB3274-8AF3-4990-B8D5-F1AEECCB75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Lees mij</vt:lpstr>
      <vt:lpstr>Projectbegroting Natuur&amp;School</vt:lpstr>
      <vt:lpstr>'Lees mij'!Afdrukbereik</vt:lpstr>
      <vt:lpstr>'Projectbegroting Natuur&amp;School'!Afdrukbereik</vt:lpstr>
    </vt:vector>
  </TitlesOfParts>
  <Manager/>
  <Company>Gemeente Londerzeel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Projectbegroting vergroening School Ter Elst</dc:title>
  <dc:subject>Vergroeningsproject School Ter Elst</dc:subject>
  <dc:creator>Schraepen, Christine</dc:creator>
  <cp:keywords>begroting, project, vergroening</cp:keywords>
  <dc:description>Documentatie bij de inspiratiedag rond vergroening, in Londerzeel, op 15 oktober 2024</dc:description>
  <cp:lastModifiedBy>Hilde Willems</cp:lastModifiedBy>
  <cp:revision/>
  <dcterms:created xsi:type="dcterms:W3CDTF">2021-03-15T10:17:09Z</dcterms:created>
  <dcterms:modified xsi:type="dcterms:W3CDTF">2024-11-13T08:11:23Z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0x010100C5067CA69C700647B63FD1CDCB2CAE66</vt:lpwstr>
  </property>
</Properties>
</file>